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8700" activeTab="4"/>
  </bookViews>
  <sheets>
    <sheet name="data" sheetId="1" r:id="rId1"/>
    <sheet name="OMXS30" sheetId="2" r:id="rId2"/>
    <sheet name="B-S" sheetId="3" r:id="rId3"/>
    <sheet name="N-R (PUT)" sheetId="4" r:id="rId4"/>
    <sheet name="N-R (CALL)" sheetId="5" r:id="rId5"/>
  </sheets>
  <definedNames>
    <definedName name="solver_adj" localSheetId="3" hidden="1">'N-R (PUT)'!#REF!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'N-R (PUT)'!$B$8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135</definedName>
  </definedNames>
  <calcPr fullCalcOnLoad="1"/>
</workbook>
</file>

<file path=xl/sharedStrings.xml><?xml version="1.0" encoding="utf-8"?>
<sst xmlns="http://schemas.openxmlformats.org/spreadsheetml/2006/main" count="3650" uniqueCount="3219">
  <si>
    <t>689.27</t>
  </si>
  <si>
    <t>698.34</t>
  </si>
  <si>
    <t>699.79</t>
  </si>
  <si>
    <t>688.18</t>
  </si>
  <si>
    <t>703.17</t>
  </si>
  <si>
    <t>691.26</t>
  </si>
  <si>
    <t>694.13</t>
  </si>
  <si>
    <t>706.37</t>
  </si>
  <si>
    <t>694.03</t>
  </si>
  <si>
    <t>689.16</t>
  </si>
  <si>
    <t>695.38</t>
  </si>
  <si>
    <t>688.61</t>
  </si>
  <si>
    <t>695.8</t>
  </si>
  <si>
    <t>697.33</t>
  </si>
  <si>
    <t>687.45</t>
  </si>
  <si>
    <t>701.78</t>
  </si>
  <si>
    <t>696.44</t>
  </si>
  <si>
    <t>699.6</t>
  </si>
  <si>
    <t>703.62</t>
  </si>
  <si>
    <t>696.96</t>
  </si>
  <si>
    <t>705.81</t>
  </si>
  <si>
    <t>709.75</t>
  </si>
  <si>
    <t>700.81</t>
  </si>
  <si>
    <t>700.1</t>
  </si>
  <si>
    <t>704.98</t>
  </si>
  <si>
    <t>698.16</t>
  </si>
  <si>
    <t>703.9</t>
  </si>
  <si>
    <t>707.89</t>
  </si>
  <si>
    <t>700.83</t>
  </si>
  <si>
    <t>690.56</t>
  </si>
  <si>
    <t>702.02</t>
  </si>
  <si>
    <t>687.75</t>
  </si>
  <si>
    <t>693.77</t>
  </si>
  <si>
    <t>695.28</t>
  </si>
  <si>
    <t>687.49</t>
  </si>
  <si>
    <t>697.44</t>
  </si>
  <si>
    <t>700.09</t>
  </si>
  <si>
    <t>695.18</t>
  </si>
  <si>
    <t>698.18</t>
  </si>
  <si>
    <t>704.46</t>
  </si>
  <si>
    <t>697.19</t>
  </si>
  <si>
    <t>704.47</t>
  </si>
  <si>
    <t>705.86</t>
  </si>
  <si>
    <t>697.51</t>
  </si>
  <si>
    <t>713.93</t>
  </si>
  <si>
    <t>714.27</t>
  </si>
  <si>
    <t>706.97</t>
  </si>
  <si>
    <t>718.99</t>
  </si>
  <si>
    <t>719.56</t>
  </si>
  <si>
    <t>711.98</t>
  </si>
  <si>
    <t>716.41</t>
  </si>
  <si>
    <t>723.72</t>
  </si>
  <si>
    <t>715.59</t>
  </si>
  <si>
    <t>717.24</t>
  </si>
  <si>
    <t>721.84</t>
  </si>
  <si>
    <t>712.81</t>
  </si>
  <si>
    <t>718.39</t>
  </si>
  <si>
    <t>720.94</t>
  </si>
  <si>
    <t>716.01</t>
  </si>
  <si>
    <t>706.98</t>
  </si>
  <si>
    <t>715.25</t>
  </si>
  <si>
    <t>706.48</t>
  </si>
  <si>
    <t>705.83</t>
  </si>
  <si>
    <t>706.35</t>
  </si>
  <si>
    <t>701.52</t>
  </si>
  <si>
    <t>683.16</t>
  </si>
  <si>
    <t>699.07</t>
  </si>
  <si>
    <t>676.27</t>
  </si>
  <si>
    <t>688.93</t>
  </si>
  <si>
    <t>674.18</t>
  </si>
  <si>
    <t>680.19</t>
  </si>
  <si>
    <t>690.93</t>
  </si>
  <si>
    <t>678.35</t>
  </si>
  <si>
    <t>683.41</t>
  </si>
  <si>
    <t>684.2</t>
  </si>
  <si>
    <t>693.1</t>
  </si>
  <si>
    <t>693.92</t>
  </si>
  <si>
    <t>684.12</t>
  </si>
  <si>
    <t>679.42</t>
  </si>
  <si>
    <t>693.83</t>
  </si>
  <si>
    <t>679.36</t>
  </si>
  <si>
    <t>681.76</t>
  </si>
  <si>
    <t>662.73</t>
  </si>
  <si>
    <t>677.44</t>
  </si>
  <si>
    <t>660.56</t>
  </si>
  <si>
    <t>670.17</t>
  </si>
  <si>
    <t>673.17</t>
  </si>
  <si>
    <t>660.11</t>
  </si>
  <si>
    <t>666.61</t>
  </si>
  <si>
    <t>675.25</t>
  </si>
  <si>
    <t>665.26</t>
  </si>
  <si>
    <t>678.33</t>
  </si>
  <si>
    <t>678.4</t>
  </si>
  <si>
    <t>668.49</t>
  </si>
  <si>
    <t>679.57</t>
  </si>
  <si>
    <t>683.4</t>
  </si>
  <si>
    <t>675.98</t>
  </si>
  <si>
    <t>691.59</t>
  </si>
  <si>
    <t>679.8</t>
  </si>
  <si>
    <t>688.1</t>
  </si>
  <si>
    <t>692.6</t>
  </si>
  <si>
    <t>685.8</t>
  </si>
  <si>
    <t>690.28</t>
  </si>
  <si>
    <t>694.66</t>
  </si>
  <si>
    <t>687.2</t>
  </si>
  <si>
    <t>705.05</t>
  </si>
  <si>
    <t>705.55</t>
  </si>
  <si>
    <t>693.72</t>
  </si>
  <si>
    <t>713.11</t>
  </si>
  <si>
    <t>716.1</t>
  </si>
  <si>
    <t>703.94</t>
  </si>
  <si>
    <t>721.04</t>
  </si>
  <si>
    <t>721.9</t>
  </si>
  <si>
    <t>714.61</t>
  </si>
  <si>
    <t>717.59</t>
  </si>
  <si>
    <t>725.66</t>
  </si>
  <si>
    <t>712.22</t>
  </si>
  <si>
    <t>718.04</t>
  </si>
  <si>
    <t>726.23</t>
  </si>
  <si>
    <t>717.92</t>
  </si>
  <si>
    <t>719.93</t>
  </si>
  <si>
    <t>725.01</t>
  </si>
  <si>
    <t>718.87</t>
  </si>
  <si>
    <t>720.87</t>
  </si>
  <si>
    <t>726.71</t>
  </si>
  <si>
    <t>719.79</t>
  </si>
  <si>
    <t>714.18</t>
  </si>
  <si>
    <t>717.83</t>
  </si>
  <si>
    <t>706.78</t>
  </si>
  <si>
    <t>710.89</t>
  </si>
  <si>
    <t>717.08</t>
  </si>
  <si>
    <t>708.76</t>
  </si>
  <si>
    <t>713.12</t>
  </si>
  <si>
    <t>717.66</t>
  </si>
  <si>
    <t>716.19</t>
  </si>
  <si>
    <t>716.91</t>
  </si>
  <si>
    <t>712.24</t>
  </si>
  <si>
    <t>725.07</t>
  </si>
  <si>
    <t>727.84</t>
  </si>
  <si>
    <t>719.87</t>
  </si>
  <si>
    <t>716.3</t>
  </si>
  <si>
    <t>725.6</t>
  </si>
  <si>
    <t>716.03</t>
  </si>
  <si>
    <t>728.07</t>
  </si>
  <si>
    <t>728.87</t>
  </si>
  <si>
    <t>717.91</t>
  </si>
  <si>
    <t>729.45</t>
  </si>
  <si>
    <t>719.36</t>
  </si>
  <si>
    <t>716.11</t>
  </si>
  <si>
    <t>724.89</t>
  </si>
  <si>
    <t>714.21</t>
  </si>
  <si>
    <t>714.29</t>
  </si>
  <si>
    <t>718.22</t>
  </si>
  <si>
    <t>713.21</t>
  </si>
  <si>
    <t>698.32</t>
  </si>
  <si>
    <t>713.05</t>
  </si>
  <si>
    <t>693.6</t>
  </si>
  <si>
    <t>697.42</t>
  </si>
  <si>
    <t>685.21</t>
  </si>
  <si>
    <t>685.59</t>
  </si>
  <si>
    <t>693.42</t>
  </si>
  <si>
    <t>684.3</t>
  </si>
  <si>
    <t>689.97</t>
  </si>
  <si>
    <t>691.89</t>
  </si>
  <si>
    <t>680.8</t>
  </si>
  <si>
    <t>688.35</t>
  </si>
  <si>
    <t>693.07</t>
  </si>
  <si>
    <t>686.13</t>
  </si>
  <si>
    <t>696.71</t>
  </si>
  <si>
    <t>699.42</t>
  </si>
  <si>
    <t>689.5</t>
  </si>
  <si>
    <t>677.48</t>
  </si>
  <si>
    <t>697.09</t>
  </si>
  <si>
    <t>676.47</t>
  </si>
  <si>
    <t>676.35</t>
  </si>
  <si>
    <t>680.83</t>
  </si>
  <si>
    <t>670.01</t>
  </si>
  <si>
    <t>652.21</t>
  </si>
  <si>
    <t>672.11</t>
  </si>
  <si>
    <t>651.28</t>
  </si>
  <si>
    <t>664.86</t>
  </si>
  <si>
    <t>664.88</t>
  </si>
  <si>
    <t>653.79</t>
  </si>
  <si>
    <t>651.6</t>
  </si>
  <si>
    <t>667.33</t>
  </si>
  <si>
    <t>650.78</t>
  </si>
  <si>
    <t>668.39</t>
  </si>
  <si>
    <t>669.92</t>
  </si>
  <si>
    <t>653.36</t>
  </si>
  <si>
    <t>663.75</t>
  </si>
  <si>
    <t>668.91</t>
  </si>
  <si>
    <t>661.22</t>
  </si>
  <si>
    <t>653.85</t>
  </si>
  <si>
    <t>657.64</t>
  </si>
  <si>
    <t>649.94</t>
  </si>
  <si>
    <t>658.86</t>
  </si>
  <si>
    <t>661.08</t>
  </si>
  <si>
    <t>655.12</t>
  </si>
  <si>
    <t>670.88</t>
  </si>
  <si>
    <t>673.78</t>
  </si>
  <si>
    <t>662.55</t>
  </si>
  <si>
    <t>667.02</t>
  </si>
  <si>
    <t>670.1</t>
  </si>
  <si>
    <t>662.57</t>
  </si>
  <si>
    <t>670.12</t>
  </si>
  <si>
    <t>676.71</t>
  </si>
  <si>
    <t>663.77</t>
  </si>
  <si>
    <t>668.3</t>
  </si>
  <si>
    <t>661.14</t>
  </si>
  <si>
    <t>673.38</t>
  </si>
  <si>
    <t>662.14</t>
  </si>
  <si>
    <t>671.79</t>
  </si>
  <si>
    <t>674.01</t>
  </si>
  <si>
    <t>665.55</t>
  </si>
  <si>
    <t>673.95</t>
  </si>
  <si>
    <t>676.06</t>
  </si>
  <si>
    <t>672.23</t>
  </si>
  <si>
    <t>666.06</t>
  </si>
  <si>
    <t>674.21</t>
  </si>
  <si>
    <t>672.03</t>
  </si>
  <si>
    <t>676.3</t>
  </si>
  <si>
    <t>667.86</t>
  </si>
  <si>
    <t>668.59</t>
  </si>
  <si>
    <t>685.49</t>
  </si>
  <si>
    <t>685.9</t>
  </si>
  <si>
    <t>677.21</t>
  </si>
  <si>
    <t>693.17</t>
  </si>
  <si>
    <t>693.73</t>
  </si>
  <si>
    <t>687.94</t>
  </si>
  <si>
    <t>691.3</t>
  </si>
  <si>
    <t>694.93</t>
  </si>
  <si>
    <t>688.6</t>
  </si>
  <si>
    <t>687.24</t>
  </si>
  <si>
    <t>694.94</t>
  </si>
  <si>
    <t>686.61</t>
  </si>
  <si>
    <t>688.92</t>
  </si>
  <si>
    <t>685.08</t>
  </si>
  <si>
    <t>687.26</t>
  </si>
  <si>
    <t>688.74</t>
  </si>
  <si>
    <t>685.78</t>
  </si>
  <si>
    <t>677.89</t>
  </si>
  <si>
    <t>676.44</t>
  </si>
  <si>
    <t>682.92</t>
  </si>
  <si>
    <t>684.66</t>
  </si>
  <si>
    <t>676.56</t>
  </si>
  <si>
    <t>686.46</t>
  </si>
  <si>
    <t>687.34</t>
  </si>
  <si>
    <t>682.85</t>
  </si>
  <si>
    <t>683.71</t>
  </si>
  <si>
    <t>687.96</t>
  </si>
  <si>
    <t>681.61</t>
  </si>
  <si>
    <t>681.37</t>
  </si>
  <si>
    <t>683.65</t>
  </si>
  <si>
    <t>679.54</t>
  </si>
  <si>
    <t>680.69</t>
  </si>
  <si>
    <t>683.5</t>
  </si>
  <si>
    <t>677.92</t>
  </si>
  <si>
    <t>681.72</t>
  </si>
  <si>
    <t>676.33</t>
  </si>
  <si>
    <t>690.46</t>
  </si>
  <si>
    <t>690.61</t>
  </si>
  <si>
    <t>679.75</t>
  </si>
  <si>
    <t>697.54</t>
  </si>
  <si>
    <t>698.98</t>
  </si>
  <si>
    <t>694.95</t>
  </si>
  <si>
    <t>699.27</t>
  </si>
  <si>
    <t>700.25</t>
  </si>
  <si>
    <t>694.31</t>
  </si>
  <si>
    <t>697.86</t>
  </si>
  <si>
    <t>698.63</t>
  </si>
  <si>
    <t>694.85</t>
  </si>
  <si>
    <t>698.13</t>
  </si>
  <si>
    <t>701.99</t>
  </si>
  <si>
    <t>697.62</t>
  </si>
  <si>
    <t>697.97</t>
  </si>
  <si>
    <t>697.73</t>
  </si>
  <si>
    <t>695.82</t>
  </si>
  <si>
    <t>693.08</t>
  </si>
  <si>
    <t>697.32</t>
  </si>
  <si>
    <t>691.12</t>
  </si>
  <si>
    <t>685.4</t>
  </si>
  <si>
    <t>692.12</t>
  </si>
  <si>
    <t>685.06</t>
  </si>
  <si>
    <t>684.29</t>
  </si>
  <si>
    <t>688.38</t>
  </si>
  <si>
    <t>682.32</t>
  </si>
  <si>
    <t>685.3</t>
  </si>
  <si>
    <t>686.24</t>
  </si>
  <si>
    <t>681.38</t>
  </si>
  <si>
    <t>679.5</t>
  </si>
  <si>
    <t>684.65</t>
  </si>
  <si>
    <t>676.42</t>
  </si>
  <si>
    <t>665.86</t>
  </si>
  <si>
    <t>676.03</t>
  </si>
  <si>
    <t>680.05</t>
  </si>
  <si>
    <t>668.16</t>
  </si>
  <si>
    <t>680.47</t>
  </si>
  <si>
    <t>681.91</t>
  </si>
  <si>
    <t>670.61</t>
  </si>
  <si>
    <t>669.12</t>
  </si>
  <si>
    <t>682.39</t>
  </si>
  <si>
    <t>667.11</t>
  </si>
  <si>
    <t>673.44</t>
  </si>
  <si>
    <t>674.59</t>
  </si>
  <si>
    <t>666.81</t>
  </si>
  <si>
    <t>666.28</t>
  </si>
  <si>
    <t>675.22</t>
  </si>
  <si>
    <t>666.05</t>
  </si>
  <si>
    <t>668.7</t>
  </si>
  <si>
    <t>670.79</t>
  </si>
  <si>
    <t>661.93</t>
  </si>
  <si>
    <t>683.09</t>
  </si>
  <si>
    <t>694.52</t>
  </si>
  <si>
    <t>680.62</t>
  </si>
  <si>
    <t>668.23</t>
  </si>
  <si>
    <t>679.4</t>
  </si>
  <si>
    <t>668.2</t>
  </si>
  <si>
    <t>668.45</t>
  </si>
  <si>
    <t>674.41</t>
  </si>
  <si>
    <t>668.17</t>
  </si>
  <si>
    <t>661.76</t>
  </si>
  <si>
    <t>671.52</t>
  </si>
  <si>
    <t>661.7</t>
  </si>
  <si>
    <t>671.95</t>
  </si>
  <si>
    <t>674.36</t>
  </si>
  <si>
    <t>672.89</t>
  </si>
  <si>
    <t>Implied volatility</t>
  </si>
  <si>
    <t>3,5%-20,5%</t>
  </si>
  <si>
    <t>680.14</t>
  </si>
  <si>
    <t>684.16</t>
  </si>
  <si>
    <t>675.54</t>
  </si>
  <si>
    <t>683.3</t>
  </si>
  <si>
    <t>686.26</t>
  </si>
  <si>
    <t>677.38</t>
  </si>
  <si>
    <t>678.8</t>
  </si>
  <si>
    <t>681.43</t>
  </si>
  <si>
    <t>675.85</t>
  </si>
  <si>
    <t>679.19</t>
  </si>
  <si>
    <t>681.83</t>
  </si>
  <si>
    <t>677.35</t>
  </si>
  <si>
    <t>674.23</t>
  </si>
  <si>
    <t>677.31</t>
  </si>
  <si>
    <t>671.16</t>
  </si>
  <si>
    <t>679.04</t>
  </si>
  <si>
    <t>682.26</t>
  </si>
  <si>
    <t>675.5</t>
  </si>
  <si>
    <t>663.15</t>
  </si>
  <si>
    <t>676.59</t>
  </si>
  <si>
    <t>660.82</t>
  </si>
  <si>
    <t>656.91</t>
  </si>
  <si>
    <t>653.49</t>
  </si>
  <si>
    <t>664.67</t>
  </si>
  <si>
    <t>667.13</t>
  </si>
  <si>
    <t>656.83</t>
  </si>
  <si>
    <t>653.37</t>
  </si>
  <si>
    <t>663.46</t>
  </si>
  <si>
    <t>649.32</t>
  </si>
  <si>
    <t>650.7</t>
  </si>
  <si>
    <t>658.22</t>
  </si>
  <si>
    <t>644.98</t>
  </si>
  <si>
    <t>649.36</t>
  </si>
  <si>
    <t>654.43</t>
  </si>
  <si>
    <t>646.61</t>
  </si>
  <si>
    <t>656.02</t>
  </si>
  <si>
    <t>656.55</t>
  </si>
  <si>
    <t>644.04</t>
  </si>
  <si>
    <t>658.63</t>
  </si>
  <si>
    <t>662.04</t>
  </si>
  <si>
    <t>655.65</t>
  </si>
  <si>
    <t>665.41</t>
  </si>
  <si>
    <t>655.92</t>
  </si>
  <si>
    <t>666.56</t>
  </si>
  <si>
    <t>670.7</t>
  </si>
  <si>
    <t>664.08</t>
  </si>
  <si>
    <t>664.52</t>
  </si>
  <si>
    <t>665.92</t>
  </si>
  <si>
    <t>659.98</t>
  </si>
  <si>
    <t>679.23</t>
  </si>
  <si>
    <t>666.35</t>
  </si>
  <si>
    <t>676.86</t>
  </si>
  <si>
    <t>683.77</t>
  </si>
  <si>
    <t>676.31</t>
  </si>
  <si>
    <t>683.26</t>
  </si>
  <si>
    <t>683.88</t>
  </si>
  <si>
    <t>676.14</t>
  </si>
  <si>
    <t>689.02</t>
  </si>
  <si>
    <t>690.94</t>
  </si>
  <si>
    <t>685.05</t>
  </si>
  <si>
    <t>690.92</t>
  </si>
  <si>
    <t>691.04</t>
  </si>
  <si>
    <t>684.79</t>
  </si>
  <si>
    <t>689.2</t>
  </si>
  <si>
    <t>692.08</t>
  </si>
  <si>
    <t>687.81</t>
  </si>
  <si>
    <t>685.03</t>
  </si>
  <si>
    <t>690.42</t>
  </si>
  <si>
    <t>683.2</t>
  </si>
  <si>
    <t>693.43</t>
  </si>
  <si>
    <t>693.55</t>
  </si>
  <si>
    <t>686.25</t>
  </si>
  <si>
    <t>694.28</t>
  </si>
  <si>
    <t>697.61</t>
  </si>
  <si>
    <t>689.67</t>
  </si>
  <si>
    <t>696.67</t>
  </si>
  <si>
    <t>699.97</t>
  </si>
  <si>
    <t>691.93</t>
  </si>
  <si>
    <t>697.36</t>
  </si>
  <si>
    <t>699.46</t>
  </si>
  <si>
    <t>696.4</t>
  </si>
  <si>
    <t>695.68</t>
  </si>
  <si>
    <t>698.73</t>
  </si>
  <si>
    <t>692.85</t>
  </si>
  <si>
    <t>693.66</t>
  </si>
  <si>
    <t>698.38</t>
  </si>
  <si>
    <t>693.59</t>
  </si>
  <si>
    <t>687.44</t>
  </si>
  <si>
    <t>692.99</t>
  </si>
  <si>
    <t>684.48</t>
  </si>
  <si>
    <t>691.91</t>
  </si>
  <si>
    <t>693.01</t>
  </si>
  <si>
    <t>688.67</t>
  </si>
  <si>
    <t>702.62</t>
  </si>
  <si>
    <t>702.97</t>
  </si>
  <si>
    <t>689.1</t>
  </si>
  <si>
    <t>699.57</t>
  </si>
  <si>
    <t>701.97</t>
  </si>
  <si>
    <t>695.63</t>
  </si>
  <si>
    <t>700.91</t>
  </si>
  <si>
    <t>705.6</t>
  </si>
  <si>
    <t>698.77</t>
  </si>
  <si>
    <t>700.03</t>
  </si>
  <si>
    <t>702.87</t>
  </si>
  <si>
    <t>695.13</t>
  </si>
  <si>
    <t>701.86</t>
  </si>
  <si>
    <t>704.58</t>
  </si>
  <si>
    <t>699.09</t>
  </si>
  <si>
    <t>700.17</t>
  </si>
  <si>
    <t>701.72</t>
  </si>
  <si>
    <t>696.82</t>
  </si>
  <si>
    <t>700.98</t>
  </si>
  <si>
    <t>703.2</t>
  </si>
  <si>
    <t>698.2</t>
  </si>
  <si>
    <t>702.1</t>
  </si>
  <si>
    <t>707.25</t>
  </si>
  <si>
    <t>699.28</t>
  </si>
  <si>
    <t>698.91</t>
  </si>
  <si>
    <t>701.47</t>
  </si>
  <si>
    <t>693.19</t>
  </si>
  <si>
    <t>697.69</t>
  </si>
  <si>
    <t>700.31</t>
  </si>
  <si>
    <t>694.83</t>
  </si>
  <si>
    <t>696.2</t>
  </si>
  <si>
    <t>690.58</t>
  </si>
  <si>
    <t>694.51</t>
  </si>
  <si>
    <t>689.76</t>
  </si>
  <si>
    <t>704.57</t>
  </si>
  <si>
    <t>710.01</t>
  </si>
  <si>
    <t>696.22</t>
  </si>
  <si>
    <t>705.76</t>
  </si>
  <si>
    <t>715.1</t>
  </si>
  <si>
    <t>704.96</t>
  </si>
  <si>
    <t>717.1</t>
  </si>
  <si>
    <t>717.82</t>
  </si>
  <si>
    <t>706.24</t>
  </si>
  <si>
    <t>726.79</t>
  </si>
  <si>
    <t>727.64</t>
  </si>
  <si>
    <t>718.91</t>
  </si>
  <si>
    <t>726.7</t>
  </si>
  <si>
    <t>730.19</t>
  </si>
  <si>
    <t>721.64</t>
  </si>
  <si>
    <t>723.1</t>
  </si>
  <si>
    <t>726.96</t>
  </si>
  <si>
    <t>719.85</t>
  </si>
  <si>
    <t>723.5</t>
  </si>
  <si>
    <t>729.25</t>
  </si>
  <si>
    <t>723.27</t>
  </si>
  <si>
    <t>721.73</t>
  </si>
  <si>
    <t>726.37</t>
  </si>
  <si>
    <t>718.52</t>
  </si>
  <si>
    <t>722.96</t>
  </si>
  <si>
    <t>723.11</t>
  </si>
  <si>
    <t>717.11</t>
  </si>
  <si>
    <t>716.44</t>
  </si>
  <si>
    <t>723.32</t>
  </si>
  <si>
    <t>712.7</t>
  </si>
  <si>
    <t>724.19</t>
  </si>
  <si>
    <t>724.93</t>
  </si>
  <si>
    <t>717.53</t>
  </si>
  <si>
    <t>717.78</t>
  </si>
  <si>
    <t>724.76</t>
  </si>
  <si>
    <t>713.8</t>
  </si>
  <si>
    <t>716.39</t>
  </si>
  <si>
    <t>710.08</t>
  </si>
  <si>
    <t>713.09</t>
  </si>
  <si>
    <t>715.87</t>
  </si>
  <si>
    <t>711.86</t>
  </si>
  <si>
    <t>723.85</t>
  </si>
  <si>
    <t>726.51</t>
  </si>
  <si>
    <t>716.52</t>
  </si>
  <si>
    <t>713.77</t>
  </si>
  <si>
    <t>721.21</t>
  </si>
  <si>
    <t>709.88</t>
  </si>
  <si>
    <t>710.9</t>
  </si>
  <si>
    <t>716.7</t>
  </si>
  <si>
    <t>707.35</t>
  </si>
  <si>
    <t>702.79</t>
  </si>
  <si>
    <t>707.05</t>
  </si>
  <si>
    <t>699.8</t>
  </si>
  <si>
    <t>686.33</t>
  </si>
  <si>
    <t>699.12</t>
  </si>
  <si>
    <t>690.12</t>
  </si>
  <si>
    <t>691.73</t>
  </si>
  <si>
    <t>685.71</t>
  </si>
  <si>
    <t>701.36</t>
  </si>
  <si>
    <t>702.49</t>
  </si>
  <si>
    <t>693.22</t>
  </si>
  <si>
    <t>705.07</t>
  </si>
  <si>
    <t>708.06</t>
  </si>
  <si>
    <t>702.44</t>
  </si>
  <si>
    <t>702.55</t>
  </si>
  <si>
    <t>708.55</t>
  </si>
  <si>
    <t>701.79</t>
  </si>
  <si>
    <t>711.49</t>
  </si>
  <si>
    <t>711.52</t>
  </si>
  <si>
    <t>700.61</t>
  </si>
  <si>
    <t>723.83</t>
  </si>
  <si>
    <t>711.7</t>
  </si>
  <si>
    <t>726.49</t>
  </si>
  <si>
    <t>729.46</t>
  </si>
  <si>
    <t>722.19</t>
  </si>
  <si>
    <t>722.28</t>
  </si>
  <si>
    <t>725.71</t>
  </si>
  <si>
    <t>718.75</t>
  </si>
  <si>
    <t>726.54</t>
  </si>
  <si>
    <t>728.47</t>
  </si>
  <si>
    <t>724.14</t>
  </si>
  <si>
    <t>728.4</t>
  </si>
  <si>
    <t>730.48</t>
  </si>
  <si>
    <t>722.55</t>
  </si>
  <si>
    <t>727.83</t>
  </si>
  <si>
    <t>732.79</t>
  </si>
  <si>
    <t>727.38</t>
  </si>
  <si>
    <t>730.27</t>
  </si>
  <si>
    <t>735.7</t>
  </si>
  <si>
    <t>729.02</t>
  </si>
  <si>
    <t>735.98</t>
  </si>
  <si>
    <t>737.8</t>
  </si>
  <si>
    <t>729.18</t>
  </si>
  <si>
    <t>742.41</t>
  </si>
  <si>
    <t>743.42</t>
  </si>
  <si>
    <t>738.54</t>
  </si>
  <si>
    <t>742.64</t>
  </si>
  <si>
    <t>748.97</t>
  </si>
  <si>
    <t>740.19</t>
  </si>
  <si>
    <t>739.63</t>
  </si>
  <si>
    <t>743.38</t>
  </si>
  <si>
    <t>737.02</t>
  </si>
  <si>
    <t>748.98</t>
  </si>
  <si>
    <t>748.99</t>
  </si>
  <si>
    <t>740.11</t>
  </si>
  <si>
    <t>748.44</t>
  </si>
  <si>
    <t>751.22</t>
  </si>
  <si>
    <t>745.71</t>
  </si>
  <si>
    <t>740.17</t>
  </si>
  <si>
    <t>748.47</t>
  </si>
  <si>
    <t>739.29</t>
  </si>
  <si>
    <t>735.01</t>
  </si>
  <si>
    <t>737.98</t>
  </si>
  <si>
    <t>731.23</t>
  </si>
  <si>
    <t>737.83</t>
  </si>
  <si>
    <t>741.88</t>
  </si>
  <si>
    <t>736.58</t>
  </si>
  <si>
    <t>738.17</t>
  </si>
  <si>
    <t>742.25</t>
  </si>
  <si>
    <t>737.34</t>
  </si>
  <si>
    <t>743.56</t>
  </si>
  <si>
    <t>743.86</t>
  </si>
  <si>
    <t>738.31</t>
  </si>
  <si>
    <t>743.52</t>
  </si>
  <si>
    <t>744.48</t>
  </si>
  <si>
    <t>739.8</t>
  </si>
  <si>
    <t>745.81</t>
  </si>
  <si>
    <t>753.58</t>
  </si>
  <si>
    <t>744.26</t>
  </si>
  <si>
    <t>743.34</t>
  </si>
  <si>
    <t>747.69</t>
  </si>
  <si>
    <t>742.8</t>
  </si>
  <si>
    <t>750.13</t>
  </si>
  <si>
    <t>742.05</t>
  </si>
  <si>
    <t>753.74</t>
  </si>
  <si>
    <t>755.9</t>
  </si>
  <si>
    <t>750.54</t>
  </si>
  <si>
    <t>744.4</t>
  </si>
  <si>
    <t>753.85</t>
  </si>
  <si>
    <t>744.06</t>
  </si>
  <si>
    <t>740.45</t>
  </si>
  <si>
    <t>743.6</t>
  </si>
  <si>
    <t>737.69</t>
  </si>
  <si>
    <t>746.05</t>
  </si>
  <si>
    <t>747.8</t>
  </si>
  <si>
    <t>740.44</t>
  </si>
  <si>
    <t>740.82</t>
  </si>
  <si>
    <t>745.17</t>
  </si>
  <si>
    <t>738.22</t>
  </si>
  <si>
    <t>731.91</t>
  </si>
  <si>
    <t>740.12</t>
  </si>
  <si>
    <t>731.81</t>
  </si>
  <si>
    <t>736.89</t>
  </si>
  <si>
    <t>738.1</t>
  </si>
  <si>
    <t>732.86</t>
  </si>
  <si>
    <t>738.26</t>
  </si>
  <si>
    <t>741.76</t>
  </si>
  <si>
    <t>735.78</t>
  </si>
  <si>
    <t>739.11</t>
  </si>
  <si>
    <t>741.26</t>
  </si>
  <si>
    <t>736.03</t>
  </si>
  <si>
    <t>737.25</t>
  </si>
  <si>
    <t>743.39</t>
  </si>
  <si>
    <t>737.13</t>
  </si>
  <si>
    <t>739.94</t>
  </si>
  <si>
    <t>742.58</t>
  </si>
  <si>
    <t>736.84</t>
  </si>
  <si>
    <t>728.94</t>
  </si>
  <si>
    <t>740.72</t>
  </si>
  <si>
    <t>728.76</t>
  </si>
  <si>
    <t>735.05</t>
  </si>
  <si>
    <t>736.96</t>
  </si>
  <si>
    <t>739.08</t>
  </si>
  <si>
    <t>733.73</t>
  </si>
  <si>
    <t>743.3</t>
  </si>
  <si>
    <t>743.65</t>
  </si>
  <si>
    <t>739.12</t>
  </si>
  <si>
    <t>741.98</t>
  </si>
  <si>
    <t>742.47</t>
  </si>
  <si>
    <t>737.75</t>
  </si>
  <si>
    <t>741.89</t>
  </si>
  <si>
    <t>744.35</t>
  </si>
  <si>
    <t>739.77</t>
  </si>
  <si>
    <t>739.84</t>
  </si>
  <si>
    <t>744.14</t>
  </si>
  <si>
    <t>736.61</t>
  </si>
  <si>
    <t>740.79</t>
  </si>
  <si>
    <t>743.28</t>
  </si>
  <si>
    <t>740.49</t>
  </si>
  <si>
    <t>747.76</t>
  </si>
  <si>
    <t>750.77</t>
  </si>
  <si>
    <t>740.23</t>
  </si>
  <si>
    <t>753.56</t>
  </si>
  <si>
    <t>754.67</t>
  </si>
  <si>
    <t>746.32</t>
  </si>
  <si>
    <t>745.23</t>
  </si>
  <si>
    <t>751.6</t>
  </si>
  <si>
    <t>744.24</t>
  </si>
  <si>
    <t>748.02</t>
  </si>
  <si>
    <t>748.65</t>
  </si>
  <si>
    <t>743.94</t>
  </si>
  <si>
    <t>757.45</t>
  </si>
  <si>
    <t>757.9</t>
  </si>
  <si>
    <t>748.84</t>
  </si>
  <si>
    <t>758.13</t>
  </si>
  <si>
    <t>747.22</t>
  </si>
  <si>
    <t>734.31</t>
  </si>
  <si>
    <t>748.77</t>
  </si>
  <si>
    <t>732.43</t>
  </si>
  <si>
    <t>737.36</t>
  </si>
  <si>
    <t>741.12</t>
  </si>
  <si>
    <t>733.16</t>
  </si>
  <si>
    <t>742.63</t>
  </si>
  <si>
    <t>743.08</t>
  </si>
  <si>
    <t>733.95</t>
  </si>
  <si>
    <t>747.73</t>
  </si>
  <si>
    <t>749.18</t>
  </si>
  <si>
    <t>743.51</t>
  </si>
  <si>
    <t>746.16</t>
  </si>
  <si>
    <t>747.09</t>
  </si>
  <si>
    <t>739.5</t>
  </si>
  <si>
    <t>746.09</t>
  </si>
  <si>
    <t>748.08</t>
  </si>
  <si>
    <t>744.59</t>
  </si>
  <si>
    <t>736.87</t>
  </si>
  <si>
    <t>743.27</t>
  </si>
  <si>
    <t>735.1</t>
  </si>
  <si>
    <t>739.36</t>
  </si>
  <si>
    <t>734.25</t>
  </si>
  <si>
    <t>727.56</t>
  </si>
  <si>
    <t>733.2</t>
  </si>
  <si>
    <t>724.73</t>
  </si>
  <si>
    <t>736.19</t>
  </si>
  <si>
    <t>737.49</t>
  </si>
  <si>
    <t>725.22</t>
  </si>
  <si>
    <t>736.73</t>
  </si>
  <si>
    <t>739.04</t>
  </si>
  <si>
    <t>733.09</t>
  </si>
  <si>
    <t>741.92</t>
  </si>
  <si>
    <t>744.38</t>
  </si>
  <si>
    <t>734.86</t>
  </si>
  <si>
    <t>735.32</t>
  </si>
  <si>
    <t>742.43</t>
  </si>
  <si>
    <t>735.25</t>
  </si>
  <si>
    <t>741.5</t>
  </si>
  <si>
    <t>745.99</t>
  </si>
  <si>
    <t>736.68</t>
  </si>
  <si>
    <t>750.06</t>
  </si>
  <si>
    <t>750.55</t>
  </si>
  <si>
    <t>739.98</t>
  </si>
  <si>
    <t>754.04</t>
  </si>
  <si>
    <t>756.55</t>
  </si>
  <si>
    <t>749.74</t>
  </si>
  <si>
    <t>750.12</t>
  </si>
  <si>
    <t>755.22</t>
  </si>
  <si>
    <t>748.9</t>
  </si>
  <si>
    <t>755.57</t>
  </si>
  <si>
    <t>757.98</t>
  </si>
  <si>
    <t>750.15</t>
  </si>
  <si>
    <t>765.69</t>
  </si>
  <si>
    <t>758.61</t>
  </si>
  <si>
    <t>762.98</t>
  </si>
  <si>
    <t>766.75</t>
  </si>
  <si>
    <t>762.57</t>
  </si>
  <si>
    <t>769.05</t>
  </si>
  <si>
    <t>771.69</t>
  </si>
  <si>
    <t>759.3</t>
  </si>
  <si>
    <t>755.63</t>
  </si>
  <si>
    <t>754.69</t>
  </si>
  <si>
    <t>766.82</t>
  </si>
  <si>
    <t>767.98</t>
  </si>
  <si>
    <t>758.54</t>
  </si>
  <si>
    <t>765.38</t>
  </si>
  <si>
    <t>770.92</t>
  </si>
  <si>
    <t>763.68</t>
  </si>
  <si>
    <t>770.4</t>
  </si>
  <si>
    <t>773.49</t>
  </si>
  <si>
    <t>764.08</t>
  </si>
  <si>
    <t>764.56</t>
  </si>
  <si>
    <t>769.83</t>
  </si>
  <si>
    <t>759.82</t>
  </si>
  <si>
    <t>764.11</t>
  </si>
  <si>
    <t>768.76</t>
  </si>
  <si>
    <t>760.29</t>
  </si>
  <si>
    <t>758.02</t>
  </si>
  <si>
    <t>764.01</t>
  </si>
  <si>
    <t>760.86</t>
  </si>
  <si>
    <t>764.2</t>
  </si>
  <si>
    <t>758.14</t>
  </si>
  <si>
    <t>758.64</t>
  </si>
  <si>
    <t>760.84</t>
  </si>
  <si>
    <t>754.08</t>
  </si>
  <si>
    <t>759.16</t>
  </si>
  <si>
    <t>761.54</t>
  </si>
  <si>
    <t>750.6</t>
  </si>
  <si>
    <t>761.61</t>
  </si>
  <si>
    <t>764.57</t>
  </si>
  <si>
    <t>759.19</t>
  </si>
  <si>
    <t>769.89</t>
  </si>
  <si>
    <t>770.03</t>
  </si>
  <si>
    <t>764.17</t>
  </si>
  <si>
    <t>769.97</t>
  </si>
  <si>
    <t>774.52</t>
  </si>
  <si>
    <t>769.06</t>
  </si>
  <si>
    <t>772.09</t>
  </si>
  <si>
    <t>774.25</t>
  </si>
  <si>
    <t>765.36</t>
  </si>
  <si>
    <t>776.54</t>
  </si>
  <si>
    <t>776.56</t>
  </si>
  <si>
    <t>769.92</t>
  </si>
  <si>
    <t>775.55</t>
  </si>
  <si>
    <t>780.03</t>
  </si>
  <si>
    <t>774.77</t>
  </si>
  <si>
    <t>784.17</t>
  </si>
  <si>
    <t>776.26</t>
  </si>
  <si>
    <t>780.47</t>
  </si>
  <si>
    <t>787.39</t>
  </si>
  <si>
    <t>778.74</t>
  </si>
  <si>
    <t>775.78</t>
  </si>
  <si>
    <t>779.87</t>
  </si>
  <si>
    <t>775.62</t>
  </si>
  <si>
    <t>775.63</t>
  </si>
  <si>
    <t>780.08</t>
  </si>
  <si>
    <t>772.71</t>
  </si>
  <si>
    <t>766.64</t>
  </si>
  <si>
    <t>774.64</t>
  </si>
  <si>
    <t>765.82</t>
  </si>
  <si>
    <t>771.22</t>
  </si>
  <si>
    <t>774.5</t>
  </si>
  <si>
    <t>768.78</t>
  </si>
  <si>
    <t>773.37</t>
  </si>
  <si>
    <t>774.6</t>
  </si>
  <si>
    <t>766.25</t>
  </si>
  <si>
    <t>778.35</t>
  </si>
  <si>
    <t>779.52</t>
  </si>
  <si>
    <t>774.16</t>
  </si>
  <si>
    <t>765.43</t>
  </si>
  <si>
    <t>777.16</t>
  </si>
  <si>
    <t>765.17</t>
  </si>
  <si>
    <t>766.6</t>
  </si>
  <si>
    <t>768.66</t>
  </si>
  <si>
    <t>764.22</t>
  </si>
  <si>
    <t>764.26</t>
  </si>
  <si>
    <t>769.6</t>
  </si>
  <si>
    <t>763.63</t>
  </si>
  <si>
    <t>760.17</t>
  </si>
  <si>
    <t>767.37</t>
  </si>
  <si>
    <t>759.22</t>
  </si>
  <si>
    <t>766.32</t>
  </si>
  <si>
    <t>768.37</t>
  </si>
  <si>
    <t>760.53</t>
  </si>
  <si>
    <t>769.11</t>
  </si>
  <si>
    <t>769.16</t>
  </si>
  <si>
    <t>759.01</t>
  </si>
  <si>
    <t>770.48</t>
  </si>
  <si>
    <t>772.31</t>
  </si>
  <si>
    <t>768.26</t>
  </si>
  <si>
    <t>771.08</t>
  </si>
  <si>
    <t>775.24</t>
  </si>
  <si>
    <t>766.56</t>
  </si>
  <si>
    <t>769.49</t>
  </si>
  <si>
    <t>769.69</t>
  </si>
  <si>
    <t>764.62</t>
  </si>
  <si>
    <t>770.39</t>
  </si>
  <si>
    <t>775.2</t>
  </si>
  <si>
    <t>769.4</t>
  </si>
  <si>
    <t>778.64</t>
  </si>
  <si>
    <t>779.93</t>
  </si>
  <si>
    <t>770.96</t>
  </si>
  <si>
    <t>775.46</t>
  </si>
  <si>
    <t>777.62</t>
  </si>
  <si>
    <t>772.52</t>
  </si>
  <si>
    <t>784.13</t>
  </si>
  <si>
    <t>777.57</t>
  </si>
  <si>
    <t>789.39</t>
  </si>
  <si>
    <t>789.47</t>
  </si>
  <si>
    <t>783.88</t>
  </si>
  <si>
    <t>788.29</t>
  </si>
  <si>
    <t>790.31</t>
  </si>
  <si>
    <t>785.09</t>
  </si>
  <si>
    <t>791.09</t>
  </si>
  <si>
    <t>791.48</t>
  </si>
  <si>
    <t>788.53</t>
  </si>
  <si>
    <t>792.3</t>
  </si>
  <si>
    <t>792.81</t>
  </si>
  <si>
    <t>785.57</t>
  </si>
  <si>
    <t>787.77</t>
  </si>
  <si>
    <t>786.17</t>
  </si>
  <si>
    <t>791.83</t>
  </si>
  <si>
    <t>794.03</t>
  </si>
  <si>
    <t>789.35</t>
  </si>
  <si>
    <t>796.37</t>
  </si>
  <si>
    <t>797.19</t>
  </si>
  <si>
    <t>787.38</t>
  </si>
  <si>
    <t>784.29</t>
  </si>
  <si>
    <t>792.9</t>
  </si>
  <si>
    <t>782.44</t>
  </si>
  <si>
    <t>772.86</t>
  </si>
  <si>
    <t>768.59</t>
  </si>
  <si>
    <t>773.9</t>
  </si>
  <si>
    <t>778.91</t>
  </si>
  <si>
    <t>772.33</t>
  </si>
  <si>
    <t>773.1</t>
  </si>
  <si>
    <t>780.74</t>
  </si>
  <si>
    <t>775.28</t>
  </si>
  <si>
    <t>777.9</t>
  </si>
  <si>
    <t>771.07</t>
  </si>
  <si>
    <t>785.96</t>
  </si>
  <si>
    <t>787.12</t>
  </si>
  <si>
    <t>786.16</t>
  </si>
  <si>
    <t>786.21</t>
  </si>
  <si>
    <t>779.68</t>
  </si>
  <si>
    <t>780.32</t>
  </si>
  <si>
    <t>775.8</t>
  </si>
  <si>
    <t>757.05</t>
  </si>
  <si>
    <t>755.23</t>
  </si>
  <si>
    <t>748.24</t>
  </si>
  <si>
    <t>759.85</t>
  </si>
  <si>
    <t>742.97</t>
  </si>
  <si>
    <t>749.54</t>
  </si>
  <si>
    <t>753.97</t>
  </si>
  <si>
    <t>744.84</t>
  </si>
  <si>
    <t>754.79</t>
  </si>
  <si>
    <t>757.47</t>
  </si>
  <si>
    <t>757.64</t>
  </si>
  <si>
    <t>760.11</t>
  </si>
  <si>
    <t>753.45</t>
  </si>
  <si>
    <t>756.54</t>
  </si>
  <si>
    <t>760.47</t>
  </si>
  <si>
    <t>755.34</t>
  </si>
  <si>
    <t>768.95</t>
  </si>
  <si>
    <t>768.8</t>
  </si>
  <si>
    <t>770.24</t>
  </si>
  <si>
    <t>765.09</t>
  </si>
  <si>
    <t>765.45</t>
  </si>
  <si>
    <t>773.15</t>
  </si>
  <si>
    <t>763.34</t>
  </si>
  <si>
    <t>762.13</t>
  </si>
  <si>
    <t>771.85</t>
  </si>
  <si>
    <t>775.29</t>
  </si>
  <si>
    <t>767.59</t>
  </si>
  <si>
    <t>774.92</t>
  </si>
  <si>
    <t>769.96</t>
  </si>
  <si>
    <t>776.08</t>
  </si>
  <si>
    <t>778.14</t>
  </si>
  <si>
    <t>773.59</t>
  </si>
  <si>
    <t>781.66</t>
  </si>
  <si>
    <t>783.15</t>
  </si>
  <si>
    <t>785.11</t>
  </si>
  <si>
    <t>786.43</t>
  </si>
  <si>
    <t>781.64</t>
  </si>
  <si>
    <t>784.58</t>
  </si>
  <si>
    <t>787.69</t>
  </si>
  <si>
    <t>783.45</t>
  </si>
  <si>
    <t>784.34</t>
  </si>
  <si>
    <t>787.73</t>
  </si>
  <si>
    <t>783.31</t>
  </si>
  <si>
    <t>784.64</t>
  </si>
  <si>
    <t>785.91</t>
  </si>
  <si>
    <t>782.88</t>
  </si>
  <si>
    <t>783.17</t>
  </si>
  <si>
    <t>787.18</t>
  </si>
  <si>
    <t>782.64</t>
  </si>
  <si>
    <t>790.13</t>
  </si>
  <si>
    <t>790.96</t>
  </si>
  <si>
    <t>790.72</t>
  </si>
  <si>
    <t>793.45</t>
  </si>
  <si>
    <t>787.93</t>
  </si>
  <si>
    <t>793.8</t>
  </si>
  <si>
    <t>788.11</t>
  </si>
  <si>
    <t>792.39</t>
  </si>
  <si>
    <t>796.92</t>
  </si>
  <si>
    <t>795.58</t>
  </si>
  <si>
    <t>796.56</t>
  </si>
  <si>
    <t>792.01</t>
  </si>
  <si>
    <t>789.97</t>
  </si>
  <si>
    <t>796.63</t>
  </si>
  <si>
    <t>789.41</t>
  </si>
  <si>
    <t>787.58</t>
  </si>
  <si>
    <t>793.33</t>
  </si>
  <si>
    <t>785.55</t>
  </si>
  <si>
    <t>793.48</t>
  </si>
  <si>
    <t>796.64</t>
  </si>
  <si>
    <t>798.08</t>
  </si>
  <si>
    <t>791.91</t>
  </si>
  <si>
    <t>794.6</t>
  </si>
  <si>
    <t>797.43</t>
  </si>
  <si>
    <t>793.44</t>
  </si>
  <si>
    <t>799.59</t>
  </si>
  <si>
    <t>801.03</t>
  </si>
  <si>
    <t>801.17</t>
  </si>
  <si>
    <t>803.32</t>
  </si>
  <si>
    <t>797.95</t>
  </si>
  <si>
    <t>807.62</t>
  </si>
  <si>
    <t>800.17</t>
  </si>
  <si>
    <t>h</t>
  </si>
  <si>
    <t>804.45</t>
  </si>
  <si>
    <t>809.3</t>
  </si>
  <si>
    <t>802.51</t>
  </si>
  <si>
    <t>809.8</t>
  </si>
  <si>
    <t>808.62</t>
  </si>
  <si>
    <t>812.16</t>
  </si>
  <si>
    <t>808.38</t>
  </si>
  <si>
    <t>811.85</t>
  </si>
  <si>
    <t>813.18</t>
  </si>
  <si>
    <t>806.91</t>
  </si>
  <si>
    <t>818.37</t>
  </si>
  <si>
    <t>818.65</t>
  </si>
  <si>
    <t>818.93</t>
  </si>
  <si>
    <t>820.46</t>
  </si>
  <si>
    <t>816.58</t>
  </si>
  <si>
    <t>828.23</t>
  </si>
  <si>
    <t>828.85</t>
  </si>
  <si>
    <t>809.91</t>
  </si>
  <si>
    <t>809.58</t>
  </si>
  <si>
    <t>814.28</t>
  </si>
  <si>
    <t>815.9</t>
  </si>
  <si>
    <t>821.26</t>
  </si>
  <si>
    <t>823.01</t>
  </si>
  <si>
    <t>822.49</t>
  </si>
  <si>
    <t>825.57</t>
  </si>
  <si>
    <t>819.16</t>
  </si>
  <si>
    <t>830.15</t>
  </si>
  <si>
    <t>819.46</t>
  </si>
  <si>
    <t>832.34</t>
  </si>
  <si>
    <t>833.81</t>
  </si>
  <si>
    <t>830.03</t>
  </si>
  <si>
    <t>832.87</t>
  </si>
  <si>
    <t>828.3</t>
  </si>
  <si>
    <t>831.58</t>
  </si>
  <si>
    <t>834.62</t>
  </si>
  <si>
    <t>OMX Stockholm 30 Index</t>
  </si>
  <si>
    <t>Option theoretical price (28-09-2007) VBA</t>
  </si>
  <si>
    <t>3,5% - 20,5%</t>
  </si>
  <si>
    <t>BS(σ)</t>
  </si>
  <si>
    <t>Implied Vol</t>
  </si>
  <si>
    <t>Implied Vol.</t>
  </si>
  <si>
    <t>829.83</t>
  </si>
  <si>
    <t>818.54</t>
  </si>
  <si>
    <t>799.78</t>
  </si>
  <si>
    <t>832.23</t>
  </si>
  <si>
    <t>845.63</t>
  </si>
  <si>
    <t>846.22</t>
  </si>
  <si>
    <t>843.81</t>
  </si>
  <si>
    <t>847.97</t>
  </si>
  <si>
    <t>841.45</t>
  </si>
  <si>
    <t>850.15</t>
  </si>
  <si>
    <t>851.47</t>
  </si>
  <si>
    <t>849.89</t>
  </si>
  <si>
    <t>852.47</t>
  </si>
  <si>
    <t>848.08</t>
  </si>
  <si>
    <t>848.46</t>
  </si>
  <si>
    <t>851.82</t>
  </si>
  <si>
    <t>847.37</t>
  </si>
  <si>
    <t>849.75</t>
  </si>
  <si>
    <t>852.76</t>
  </si>
  <si>
    <t>847.44</t>
  </si>
  <si>
    <t>852.5</t>
  </si>
  <si>
    <t>847.51</t>
  </si>
  <si>
    <t>846.8</t>
  </si>
  <si>
    <t>843.66</t>
  </si>
  <si>
    <t>852.79</t>
  </si>
  <si>
    <t>855.67</t>
  </si>
  <si>
    <t>852.52</t>
  </si>
  <si>
    <t>854.94</t>
  </si>
  <si>
    <t>851.08</t>
  </si>
  <si>
    <t>852.41</t>
  </si>
  <si>
    <t>854.19</t>
  </si>
  <si>
    <t>848.79</t>
  </si>
  <si>
    <t>854.52</t>
  </si>
  <si>
    <t>859.18</t>
  </si>
  <si>
    <t>852.34</t>
  </si>
  <si>
    <t>861.49</t>
  </si>
  <si>
    <t>861.87</t>
  </si>
  <si>
    <t>863.8</t>
  </si>
  <si>
    <t>866.7</t>
  </si>
  <si>
    <t>863.84</t>
  </si>
  <si>
    <t>868.8</t>
  </si>
  <si>
    <t>862.56</t>
  </si>
  <si>
    <t>862.97</t>
  </si>
  <si>
    <t>866.63</t>
  </si>
  <si>
    <t>862.01</t>
  </si>
  <si>
    <t>870.87</t>
  </si>
  <si>
    <t>871.01</t>
  </si>
  <si>
    <t>869.22</t>
  </si>
  <si>
    <t>870.95</t>
  </si>
  <si>
    <t>864.92</t>
  </si>
  <si>
    <t>863.53</t>
  </si>
  <si>
    <t>871.64</t>
  </si>
  <si>
    <t>862.08</t>
  </si>
  <si>
    <t>860.88</t>
  </si>
  <si>
    <t>865.47</t>
  </si>
  <si>
    <t>859.7</t>
  </si>
  <si>
    <t>863.85</t>
  </si>
  <si>
    <t>858.78</t>
  </si>
  <si>
    <t>863.67</t>
  </si>
  <si>
    <t>863.79</t>
  </si>
  <si>
    <t>858.69</t>
  </si>
  <si>
    <t>874.86</t>
  </si>
  <si>
    <t>876.06</t>
  </si>
  <si>
    <t>863.6</t>
  </si>
  <si>
    <t>870.16</t>
  </si>
  <si>
    <t>866.86</t>
  </si>
  <si>
    <t>871.95</t>
  </si>
  <si>
    <t>867.3</t>
  </si>
  <si>
    <t>869.44</t>
  </si>
  <si>
    <t>864.75</t>
  </si>
  <si>
    <t>865.51</t>
  </si>
  <si>
    <t>870.54</t>
  </si>
  <si>
    <t>863.37</t>
  </si>
  <si>
    <t>861.34</t>
  </si>
  <si>
    <t>858.5</t>
  </si>
  <si>
    <t>861.41</t>
  </si>
  <si>
    <t>864.15</t>
  </si>
  <si>
    <t>857.16</t>
  </si>
  <si>
    <t>866.47</t>
  </si>
  <si>
    <t>868.97</t>
  </si>
  <si>
    <t>860.84</t>
  </si>
  <si>
    <t>866.94</t>
  </si>
  <si>
    <t>869.61</t>
  </si>
  <si>
    <t>864.56</t>
  </si>
  <si>
    <t>859.25</t>
  </si>
  <si>
    <t>859.04</t>
  </si>
  <si>
    <t>849.47</t>
  </si>
  <si>
    <t>859.59</t>
  </si>
  <si>
    <t>846.5</t>
  </si>
  <si>
    <t>839.94</t>
  </si>
  <si>
    <t>839.38</t>
  </si>
  <si>
    <t>833.86</t>
  </si>
  <si>
    <t>844.55</t>
  </si>
  <si>
    <t>832.86</t>
  </si>
  <si>
    <t>841.07</t>
  </si>
  <si>
    <t>842.03</t>
  </si>
  <si>
    <t>826.87</t>
  </si>
  <si>
    <t>838.33</t>
  </si>
  <si>
    <t>847.22</t>
  </si>
  <si>
    <t>849.51</t>
  </si>
  <si>
    <t>850.2</t>
  </si>
  <si>
    <t>851.89</t>
  </si>
  <si>
    <t>855.31</t>
  </si>
  <si>
    <t>853.67</t>
  </si>
  <si>
    <t>853.68</t>
  </si>
  <si>
    <t>846.06</t>
  </si>
  <si>
    <t>856.21</t>
  </si>
  <si>
    <t>858.46</t>
  </si>
  <si>
    <t>851.4</t>
  </si>
  <si>
    <t>860.39</t>
  </si>
  <si>
    <t>864.11</t>
  </si>
  <si>
    <t>863.54</t>
  </si>
  <si>
    <t>865.72</t>
  </si>
  <si>
    <t>860.78</t>
  </si>
  <si>
    <t>865.07</t>
  </si>
  <si>
    <t>859.29</t>
  </si>
  <si>
    <t>868.93</t>
  </si>
  <si>
    <t>869.46</t>
  </si>
  <si>
    <t>869.58</t>
  </si>
  <si>
    <t>873.66</t>
  </si>
  <si>
    <t>868.05</t>
  </si>
  <si>
    <t>869.2</t>
  </si>
  <si>
    <t>870.75</t>
  </si>
  <si>
    <t>864.33</t>
  </si>
  <si>
    <t>873.03</t>
  </si>
  <si>
    <t>874.78</t>
  </si>
  <si>
    <t>868.36</t>
  </si>
  <si>
    <t>868.23</t>
  </si>
  <si>
    <t>872.43</t>
  </si>
  <si>
    <t>874.58</t>
  </si>
  <si>
    <t>868.66</t>
  </si>
  <si>
    <t>872.39</t>
  </si>
  <si>
    <t>876.11</t>
  </si>
  <si>
    <t>869.84</t>
  </si>
  <si>
    <t>872.68</t>
  </si>
  <si>
    <t>875.33</t>
  </si>
  <si>
    <t>869.73</t>
  </si>
  <si>
    <t>864.05</t>
  </si>
  <si>
    <t>863.48</t>
  </si>
  <si>
    <t>867.9</t>
  </si>
  <si>
    <t>859.76</t>
  </si>
  <si>
    <t>870.03</t>
  </si>
  <si>
    <t>870.26</t>
  </si>
  <si>
    <t>867.1</t>
  </si>
  <si>
    <t>882.83</t>
  </si>
  <si>
    <t>882.92</t>
  </si>
  <si>
    <t>882.77</t>
  </si>
  <si>
    <t>884.71</t>
  </si>
  <si>
    <t>880.3</t>
  </si>
  <si>
    <t>890.36</t>
  </si>
  <si>
    <t>891.95</t>
  </si>
  <si>
    <t>890.99</t>
  </si>
  <si>
    <t>895.36</t>
  </si>
  <si>
    <t>888.42</t>
  </si>
  <si>
    <t>896.29</t>
  </si>
  <si>
    <t>898.98</t>
  </si>
  <si>
    <t>905.38</t>
  </si>
  <si>
    <t>902.79</t>
  </si>
  <si>
    <t>906.75</t>
  </si>
  <si>
    <t>900.95</t>
  </si>
  <si>
    <t>898.5</t>
  </si>
  <si>
    <t>893.88</t>
  </si>
  <si>
    <t>889.51</t>
  </si>
  <si>
    <t>885.56</t>
  </si>
  <si>
    <t>888.13</t>
  </si>
  <si>
    <t>890.23</t>
  </si>
  <si>
    <t>886.12</t>
  </si>
  <si>
    <t>892.06</t>
  </si>
  <si>
    <t>895.63</t>
  </si>
  <si>
    <t>892.51</t>
  </si>
  <si>
    <t>896.95</t>
  </si>
  <si>
    <t>891.35</t>
  </si>
  <si>
    <t>881.93</t>
  </si>
  <si>
    <t>873.94</t>
  </si>
  <si>
    <t>884.53</t>
  </si>
  <si>
    <t>872.67</t>
  </si>
  <si>
    <t>876.33</t>
  </si>
  <si>
    <t>879.25</t>
  </si>
  <si>
    <t>872.14</t>
  </si>
  <si>
    <t>872.89</t>
  </si>
  <si>
    <t>880.85</t>
  </si>
  <si>
    <t>872.76</t>
  </si>
  <si>
    <t>870.06</t>
  </si>
  <si>
    <t>874.21</t>
  </si>
  <si>
    <t>868.67</t>
  </si>
  <si>
    <t>856.5</t>
  </si>
  <si>
    <t>855.34</t>
  </si>
  <si>
    <t>858.7</t>
  </si>
  <si>
    <t>866.53</t>
  </si>
  <si>
    <t>854.6</t>
  </si>
  <si>
    <t>851.14</t>
  </si>
  <si>
    <t>863.5</t>
  </si>
  <si>
    <t>864.73</t>
  </si>
  <si>
    <t>852.53</t>
  </si>
  <si>
    <t>870.78</t>
  </si>
  <si>
    <t>877.13</t>
  </si>
  <si>
    <t>872.91</t>
  </si>
  <si>
    <t>878.5</t>
  </si>
  <si>
    <t>870.53</t>
  </si>
  <si>
    <t>862.86</t>
  </si>
  <si>
    <t>861.32</t>
  </si>
  <si>
    <t>862.66</t>
  </si>
  <si>
    <t>864.88</t>
  </si>
  <si>
    <t>856.6</t>
  </si>
  <si>
    <t>882.63</t>
  </si>
  <si>
    <t>882.7</t>
  </si>
  <si>
    <t>885.81</t>
  </si>
  <si>
    <t>887.13</t>
  </si>
  <si>
    <t>880.12</t>
  </si>
  <si>
    <t>888.65</t>
  </si>
  <si>
    <t>889.39</t>
  </si>
  <si>
    <t>881.58</t>
  </si>
  <si>
    <t>898.24</t>
  </si>
  <si>
    <t>898.66</t>
  </si>
  <si>
    <t>896.62</t>
  </si>
  <si>
    <t>900.5</t>
  </si>
  <si>
    <t>895.32</t>
  </si>
  <si>
    <t>901.61</t>
  </si>
  <si>
    <t>904.16</t>
  </si>
  <si>
    <t>899.28</t>
  </si>
  <si>
    <t>906.9</t>
  </si>
  <si>
    <t>898.91</t>
  </si>
  <si>
    <t>900.97</t>
  </si>
  <si>
    <t>902.37</t>
  </si>
  <si>
    <t>895.42</t>
  </si>
  <si>
    <t>900.64</t>
  </si>
  <si>
    <t>906.95</t>
  </si>
  <si>
    <t>900.25</t>
  </si>
  <si>
    <t>914.1</t>
  </si>
  <si>
    <t>914.82</t>
  </si>
  <si>
    <t>914.3</t>
  </si>
  <si>
    <t>917.9</t>
  </si>
  <si>
    <t>912.74</t>
  </si>
  <si>
    <t>911.53</t>
  </si>
  <si>
    <t>916.19</t>
  </si>
  <si>
    <t>910.03</t>
  </si>
  <si>
    <t>912.46</t>
  </si>
  <si>
    <t>913.59</t>
  </si>
  <si>
    <t>907.75</t>
  </si>
  <si>
    <t>914.41</t>
  </si>
  <si>
    <t>916.97</t>
  </si>
  <si>
    <t>918.98</t>
  </si>
  <si>
    <t>923.06</t>
  </si>
  <si>
    <t>922.74</t>
  </si>
  <si>
    <t>924.74</t>
  </si>
  <si>
    <t>918.44</t>
  </si>
  <si>
    <t>916.84</t>
  </si>
  <si>
    <t>925.85</t>
  </si>
  <si>
    <t>915.56</t>
  </si>
  <si>
    <t>921.71</t>
  </si>
  <si>
    <t>922.52</t>
  </si>
  <si>
    <t>917.62</t>
  </si>
  <si>
    <t>923.73</t>
  </si>
  <si>
    <t>915.3</t>
  </si>
  <si>
    <t>919.65</t>
  </si>
  <si>
    <t>923.44</t>
  </si>
  <si>
    <t>916.68</t>
  </si>
  <si>
    <t>921.8</t>
  </si>
  <si>
    <t>926.29</t>
  </si>
  <si>
    <t>918.9</t>
  </si>
  <si>
    <t>919.32</t>
  </si>
  <si>
    <t>922.65</t>
  </si>
  <si>
    <t>916.69</t>
  </si>
  <si>
    <t>911.16</t>
  </si>
  <si>
    <t>919.59</t>
  </si>
  <si>
    <t>927.16</t>
  </si>
  <si>
    <t>927.72</t>
  </si>
  <si>
    <t>933.69</t>
  </si>
  <si>
    <t>935.9</t>
  </si>
  <si>
    <t>925.97</t>
  </si>
  <si>
    <t>926.98</t>
  </si>
  <si>
    <t>937.4</t>
  </si>
  <si>
    <t>936.08</t>
  </si>
  <si>
    <t>940.27</t>
  </si>
  <si>
    <t>936.78</t>
  </si>
  <si>
    <t>940.67</t>
  </si>
  <si>
    <t>936.06</t>
  </si>
  <si>
    <t>943.05</t>
  </si>
  <si>
    <t>933.37</t>
  </si>
  <si>
    <t>943.16</t>
  </si>
  <si>
    <t>945.16</t>
  </si>
  <si>
    <t>939.75</t>
  </si>
  <si>
    <t>940.29</t>
  </si>
  <si>
    <t>947.85</t>
  </si>
  <si>
    <t>940.02</t>
  </si>
  <si>
    <t>942.78</t>
  </si>
  <si>
    <t>943.15</t>
  </si>
  <si>
    <t>937.59</t>
  </si>
  <si>
    <t>937.12</t>
  </si>
  <si>
    <t>935.69</t>
  </si>
  <si>
    <t>934.79</t>
  </si>
  <si>
    <t>938.4</t>
  </si>
  <si>
    <t>933.03</t>
  </si>
  <si>
    <t>943.57</t>
  </si>
  <si>
    <t>944.3</t>
  </si>
  <si>
    <t>943.72</t>
  </si>
  <si>
    <t>947.46</t>
  </si>
  <si>
    <t>941.87</t>
  </si>
  <si>
    <t>943.73</t>
  </si>
  <si>
    <t>944.06</t>
  </si>
  <si>
    <t>938.06</t>
  </si>
  <si>
    <t>949.27</t>
  </si>
  <si>
    <t>949.31</t>
  </si>
  <si>
    <t>951.31</t>
  </si>
  <si>
    <t>952.61</t>
  </si>
  <si>
    <t>948.45</t>
  </si>
  <si>
    <t>958.44</t>
  </si>
  <si>
    <t>959.53</t>
  </si>
  <si>
    <t>951.12</t>
  </si>
  <si>
    <t>964.64</t>
  </si>
  <si>
    <t>965.5</t>
  </si>
  <si>
    <t>958.4</t>
  </si>
  <si>
    <t>961.12</t>
  </si>
  <si>
    <t>959.58</t>
  </si>
  <si>
    <t>966.74</t>
  </si>
  <si>
    <t>960.01</t>
  </si>
  <si>
    <t>959.35</t>
  </si>
  <si>
    <t>963.39</t>
  </si>
  <si>
    <t>963.88</t>
  </si>
  <si>
    <t>959.37</t>
  </si>
  <si>
    <t>967.6</t>
  </si>
  <si>
    <t>971.79</t>
  </si>
  <si>
    <t>963.37</t>
  </si>
  <si>
    <t>973.61</t>
  </si>
  <si>
    <t>975.04</t>
  </si>
  <si>
    <t>972.89</t>
  </si>
  <si>
    <t>974.42</t>
  </si>
  <si>
    <t>971.07</t>
  </si>
  <si>
    <t>982.63</t>
  </si>
  <si>
    <t>975.42</t>
  </si>
  <si>
    <t>984.02</t>
  </si>
  <si>
    <t>972.45</t>
  </si>
  <si>
    <t>979.78</t>
  </si>
  <si>
    <t>979.8</t>
  </si>
  <si>
    <t>975.19</t>
  </si>
  <si>
    <t>976.02</t>
  </si>
  <si>
    <t>972.12</t>
  </si>
  <si>
    <t>967.26</t>
  </si>
  <si>
    <t>964.38</t>
  </si>
  <si>
    <t>971.64</t>
  </si>
  <si>
    <t>971.7</t>
  </si>
  <si>
    <t>963.03</t>
  </si>
  <si>
    <t>960.77</t>
  </si>
  <si>
    <t>959.31</t>
  </si>
  <si>
    <t>941.61</t>
  </si>
  <si>
    <t>940.97</t>
  </si>
  <si>
    <t>943.44</t>
  </si>
  <si>
    <t>949.98</t>
  </si>
  <si>
    <t>935.87</t>
  </si>
  <si>
    <t>949.94</t>
  </si>
  <si>
    <t>935.14</t>
  </si>
  <si>
    <t>936.17</t>
  </si>
  <si>
    <t>922.67</t>
  </si>
  <si>
    <t>929.22</t>
  </si>
  <si>
    <t>938.44</t>
  </si>
  <si>
    <t>928.75</t>
  </si>
  <si>
    <t>938.88</t>
  </si>
  <si>
    <t>946.16</t>
  </si>
  <si>
    <t>947.29</t>
  </si>
  <si>
    <t>938.04</t>
  </si>
  <si>
    <t>961.13</t>
  </si>
  <si>
    <t>958.99</t>
  </si>
  <si>
    <t>962.36</t>
  </si>
  <si>
    <t>956.4</t>
  </si>
  <si>
    <t>961.98</t>
  </si>
  <si>
    <t>966.8</t>
  </si>
  <si>
    <t>955.45</t>
  </si>
  <si>
    <t>968.9</t>
  </si>
  <si>
    <t>970.71</t>
  </si>
  <si>
    <t>969.68</t>
  </si>
  <si>
    <t>975.62</t>
  </si>
  <si>
    <t>968.82</t>
  </si>
  <si>
    <t>963.14</t>
  </si>
  <si>
    <t>970.55</t>
  </si>
  <si>
    <t>968.45</t>
  </si>
  <si>
    <t>969.2</t>
  </si>
  <si>
    <t>961.71</t>
  </si>
  <si>
    <t>961.02</t>
  </si>
  <si>
    <t>965.81</t>
  </si>
  <si>
    <t>966.99</t>
  </si>
  <si>
    <t>953.21</t>
  </si>
  <si>
    <t>977.4</t>
  </si>
  <si>
    <t>978.8</t>
  </si>
  <si>
    <t>968.57</t>
  </si>
  <si>
    <t>967.56</t>
  </si>
  <si>
    <t>973.37</t>
  </si>
  <si>
    <t>974.05</t>
  </si>
  <si>
    <t>977.83</t>
  </si>
  <si>
    <t>980.37</t>
  </si>
  <si>
    <t>976.12</t>
  </si>
  <si>
    <t>979.05</t>
  </si>
  <si>
    <t>974.29</t>
  </si>
  <si>
    <t>983.58</t>
  </si>
  <si>
    <t>984.3</t>
  </si>
  <si>
    <t>982.89</t>
  </si>
  <si>
    <t>989.85</t>
  </si>
  <si>
    <t>985.77</t>
  </si>
  <si>
    <t>986.36</t>
  </si>
  <si>
    <t>980.68</t>
  </si>
  <si>
    <t>993.51</t>
  </si>
  <si>
    <t>997.57</t>
  </si>
  <si>
    <t>1001.06</t>
  </si>
  <si>
    <t>1002.11</t>
  </si>
  <si>
    <t>991.46</t>
  </si>
  <si>
    <t>1001.66</t>
  </si>
  <si>
    <t>1007.75</t>
  </si>
  <si>
    <t>1000.58</t>
  </si>
  <si>
    <t>1010.74</t>
  </si>
  <si>
    <t>1015.71</t>
  </si>
  <si>
    <t>1015.81</t>
  </si>
  <si>
    <t>1009.19</t>
  </si>
  <si>
    <t>995.01</t>
  </si>
  <si>
    <t>1016.59</t>
  </si>
  <si>
    <t>993.49</t>
  </si>
  <si>
    <t>1006.29</t>
  </si>
  <si>
    <t>994.69</t>
  </si>
  <si>
    <t>1005.82</t>
  </si>
  <si>
    <t>1012.18</t>
  </si>
  <si>
    <t>1001.74</t>
  </si>
  <si>
    <t>1010.05</t>
  </si>
  <si>
    <t>1011.69</t>
  </si>
  <si>
    <t>1004.18</t>
  </si>
  <si>
    <t>1014.78</t>
  </si>
  <si>
    <t>1018.67</t>
  </si>
  <si>
    <t>1006.28</t>
  </si>
  <si>
    <t>1003.28</t>
  </si>
  <si>
    <t>997.44</t>
  </si>
  <si>
    <t>1009.02</t>
  </si>
  <si>
    <t>997.18</t>
  </si>
  <si>
    <t>1007.76</t>
  </si>
  <si>
    <t>1008.93</t>
  </si>
  <si>
    <t>1009.43</t>
  </si>
  <si>
    <t>1009.99</t>
  </si>
  <si>
    <t>1002.64</t>
  </si>
  <si>
    <t>1018.36</t>
  </si>
  <si>
    <t>1018.7</t>
  </si>
  <si>
    <t>1017.71</t>
  </si>
  <si>
    <t>1020.59</t>
  </si>
  <si>
    <t>1015.01</t>
  </si>
  <si>
    <t>1024.44</t>
  </si>
  <si>
    <t>1027.43</t>
  </si>
  <si>
    <t>1030.2</t>
  </si>
  <si>
    <t>1032.86</t>
  </si>
  <si>
    <t>1022.64</t>
  </si>
  <si>
    <t>1034.06</t>
  </si>
  <si>
    <t>1037.27</t>
  </si>
  <si>
    <t>1041.37</t>
  </si>
  <si>
    <t>1045.89</t>
  </si>
  <si>
    <t>1045.12</t>
  </si>
  <si>
    <t>1046.24</t>
  </si>
  <si>
    <t>1037.78</t>
  </si>
  <si>
    <t>1047.12</t>
  </si>
  <si>
    <t>1048.89</t>
  </si>
  <si>
    <t>1038.56</t>
  </si>
  <si>
    <t>1054.54</t>
  </si>
  <si>
    <t>1055.88</t>
  </si>
  <si>
    <t>1063.74</t>
  </si>
  <si>
    <t>1063.82</t>
  </si>
  <si>
    <t>1053.9</t>
  </si>
  <si>
    <t>1056.92</t>
  </si>
  <si>
    <t>1056.87</t>
  </si>
  <si>
    <t>1052.67</t>
  </si>
  <si>
    <t>1060.74</t>
  </si>
  <si>
    <t>1051.58</t>
  </si>
  <si>
    <t>1059.93</t>
  </si>
  <si>
    <t>1060.37</t>
  </si>
  <si>
    <t>1045.25</t>
  </si>
  <si>
    <t>1069.34</t>
  </si>
  <si>
    <t>1069.6</t>
  </si>
  <si>
    <t>1059.94</t>
  </si>
  <si>
    <t>1059.14</t>
  </si>
  <si>
    <t>1076.5</t>
  </si>
  <si>
    <t>1076.51</t>
  </si>
  <si>
    <t>1066.14</t>
  </si>
  <si>
    <t>1071.43</t>
  </si>
  <si>
    <t>1065.37</t>
  </si>
  <si>
    <t>1060.67</t>
  </si>
  <si>
    <t>1073.4</t>
  </si>
  <si>
    <t>1059.83</t>
  </si>
  <si>
    <t>1055.71</t>
  </si>
  <si>
    <t>1065.01</t>
  </si>
  <si>
    <t>1055.18</t>
  </si>
  <si>
    <t>1059.6</t>
  </si>
  <si>
    <t>1052.58</t>
  </si>
  <si>
    <t>1046.21</t>
  </si>
  <si>
    <t>1045.32</t>
  </si>
  <si>
    <t>1049.55</t>
  </si>
  <si>
    <t>1050.79</t>
  </si>
  <si>
    <t>1037.62</t>
  </si>
  <si>
    <t>1052.03</t>
  </si>
  <si>
    <t>1054.95</t>
  </si>
  <si>
    <t>1049.68</t>
  </si>
  <si>
    <t>1044.84</t>
  </si>
  <si>
    <t>1061.41</t>
  </si>
  <si>
    <t>1062.77</t>
  </si>
  <si>
    <t>1064.9</t>
  </si>
  <si>
    <t>1067.22</t>
  </si>
  <si>
    <t>1058.6</t>
  </si>
  <si>
    <t>1062.79</t>
  </si>
  <si>
    <t>1068.04</t>
  </si>
  <si>
    <t>1060.29</t>
  </si>
  <si>
    <t>1054.49</t>
  </si>
  <si>
    <t>1065.24</t>
  </si>
  <si>
    <t>1049.18</t>
  </si>
  <si>
    <t>1052.99</t>
  </si>
  <si>
    <t>1067.8</t>
  </si>
  <si>
    <t>1051.09</t>
  </si>
  <si>
    <t>1054.06</t>
  </si>
  <si>
    <t>1056.93</t>
  </si>
  <si>
    <t>1045.22</t>
  </si>
  <si>
    <t>1050.03</t>
  </si>
  <si>
    <t>1054.96</t>
  </si>
  <si>
    <t>1038.49</t>
  </si>
  <si>
    <t>1036.87</t>
  </si>
  <si>
    <t>1034.03</t>
  </si>
  <si>
    <t>1045.92</t>
  </si>
  <si>
    <t>1033.55</t>
  </si>
  <si>
    <t>1041.1</t>
  </si>
  <si>
    <t>1053.48</t>
  </si>
  <si>
    <t>1037.04</t>
  </si>
  <si>
    <t>1045.66</t>
  </si>
  <si>
    <t>1046.81</t>
  </si>
  <si>
    <t>1033.85</t>
  </si>
  <si>
    <t>1055.45</t>
  </si>
  <si>
    <t>1056.77</t>
  </si>
  <si>
    <t>1053.76</t>
  </si>
  <si>
    <t>1062.81</t>
  </si>
  <si>
    <t>1054.12</t>
  </si>
  <si>
    <t>1049.51</t>
  </si>
  <si>
    <t>1047.24</t>
  </si>
  <si>
    <t>1056.58</t>
  </si>
  <si>
    <t>1046.03</t>
  </si>
  <si>
    <t>1043.4</t>
  </si>
  <si>
    <t>1052.89</t>
  </si>
  <si>
    <t>1042.76</t>
  </si>
  <si>
    <t>1013.69</t>
  </si>
  <si>
    <t>997.35</t>
  </si>
  <si>
    <t>992.9</t>
  </si>
  <si>
    <t>1001.63</t>
  </si>
  <si>
    <t>989.43</t>
  </si>
  <si>
    <t>958.19</t>
  </si>
  <si>
    <t>1006.45</t>
  </si>
  <si>
    <t>950.08</t>
  </si>
  <si>
    <t>970.2</t>
  </si>
  <si>
    <t>944.79</t>
  </si>
  <si>
    <t>951.59</t>
  </si>
  <si>
    <t>960.1</t>
  </si>
  <si>
    <t>946.99</t>
  </si>
  <si>
    <t>906.25</t>
  </si>
  <si>
    <t>904.94</t>
  </si>
  <si>
    <t>956.05</t>
  </si>
  <si>
    <t>959.71</t>
  </si>
  <si>
    <t>933.27</t>
  </si>
  <si>
    <t>958.34</t>
  </si>
  <si>
    <t>933.22</t>
  </si>
  <si>
    <t>972.79</t>
  </si>
  <si>
    <t>971.17</t>
  </si>
  <si>
    <t>979.17</t>
  </si>
  <si>
    <t>937.47</t>
  </si>
  <si>
    <t>971.72</t>
  </si>
  <si>
    <t>948.05</t>
  </si>
  <si>
    <t>951.96</t>
  </si>
  <si>
    <t>916.17</t>
  </si>
  <si>
    <t>962.29</t>
  </si>
  <si>
    <t>962.72</t>
  </si>
  <si>
    <t>936.93</t>
  </si>
  <si>
    <t>954.69</t>
  </si>
  <si>
    <t>980.16</t>
  </si>
  <si>
    <t>951.29</t>
  </si>
  <si>
    <t>955.08</t>
  </si>
  <si>
    <t>944.63</t>
  </si>
  <si>
    <t>932.79</t>
  </si>
  <si>
    <t>950.1</t>
  </si>
  <si>
    <t>926.7</t>
  </si>
  <si>
    <t>892.33</t>
  </si>
  <si>
    <t>917.5</t>
  </si>
  <si>
    <t>917.55</t>
  </si>
  <si>
    <t>902.16</t>
  </si>
  <si>
    <t>918.61</t>
  </si>
  <si>
    <t>901.1</t>
  </si>
  <si>
    <t>878.16</t>
  </si>
  <si>
    <t>870.14</t>
  </si>
  <si>
    <t>899.72</t>
  </si>
  <si>
    <t>899.79</t>
  </si>
  <si>
    <t>924.8</t>
  </si>
  <si>
    <t>σ</t>
  </si>
  <si>
    <t>Newton_raphson - PUT</t>
  </si>
  <si>
    <t>range</t>
  </si>
  <si>
    <t>PUT(market)</t>
  </si>
  <si>
    <t>Bid</t>
  </si>
  <si>
    <t>Ask</t>
  </si>
  <si>
    <t>Average</t>
  </si>
  <si>
    <t>Parameters for the Newton-Raphson solution:</t>
  </si>
  <si>
    <t>epsilon:</t>
  </si>
  <si>
    <t>Nmax:</t>
  </si>
  <si>
    <t>x0:</t>
  </si>
  <si>
    <t>909.79</t>
  </si>
  <si>
    <t>940.5</t>
  </si>
  <si>
    <t>920.86</t>
  </si>
  <si>
    <t>930.31</t>
  </si>
  <si>
    <t>908.82</t>
  </si>
  <si>
    <t>919.12</t>
  </si>
  <si>
    <t>921.38</t>
  </si>
  <si>
    <t>908.74</t>
  </si>
  <si>
    <t>925.23</t>
  </si>
  <si>
    <t>926.67</t>
  </si>
  <si>
    <t>915.75</t>
  </si>
  <si>
    <t>928.72</t>
  </si>
  <si>
    <t>941.86</t>
  </si>
  <si>
    <t>925.13</t>
  </si>
  <si>
    <t>928.56</t>
  </si>
  <si>
    <t>934.8</t>
  </si>
  <si>
    <t>926.56</t>
  </si>
  <si>
    <t>915.98</t>
  </si>
  <si>
    <t>935.78</t>
  </si>
  <si>
    <t>917.17</t>
  </si>
  <si>
    <t>925.98</t>
  </si>
  <si>
    <t>908.12</t>
  </si>
  <si>
    <t>942.52</t>
  </si>
  <si>
    <t>942.66</t>
  </si>
  <si>
    <t>956.49</t>
  </si>
  <si>
    <t>960.83</t>
  </si>
  <si>
    <t>961.24</t>
  </si>
  <si>
    <t>963.06</t>
  </si>
  <si>
    <t>953.62</t>
  </si>
  <si>
    <t>965.42</t>
  </si>
  <si>
    <t>966.79</t>
  </si>
  <si>
    <t>958.72</t>
  </si>
  <si>
    <t>952.44</t>
  </si>
  <si>
    <t>950.72</t>
  </si>
  <si>
    <t>960.57</t>
  </si>
  <si>
    <t>951.86</t>
  </si>
  <si>
    <t>949.62</t>
  </si>
  <si>
    <t>947.47</t>
  </si>
  <si>
    <t>954.1</t>
  </si>
  <si>
    <t>942.46</t>
  </si>
  <si>
    <t>939.37</t>
  </si>
  <si>
    <t>Implied vol:</t>
  </si>
  <si>
    <t>Implied vol</t>
  </si>
  <si>
    <t>937.82</t>
  </si>
  <si>
    <t>937.87</t>
  </si>
  <si>
    <t>946.57</t>
  </si>
  <si>
    <t>936.23</t>
  </si>
  <si>
    <t>921.49</t>
  </si>
  <si>
    <t>906.05</t>
  </si>
  <si>
    <t>904.08</t>
  </si>
  <si>
    <t>899.35</t>
  </si>
  <si>
    <t>907.89</t>
  </si>
  <si>
    <t>894.07</t>
  </si>
  <si>
    <t>893.57</t>
  </si>
  <si>
    <t>906.72</t>
  </si>
  <si>
    <t>890.68</t>
  </si>
  <si>
    <t>929.54</t>
  </si>
  <si>
    <t>928.55</t>
  </si>
  <si>
    <t>935.46</t>
  </si>
  <si>
    <t>925.55</t>
  </si>
  <si>
    <t>914.6</t>
  </si>
  <si>
    <t>913.22</t>
  </si>
  <si>
    <t>931.96</t>
  </si>
  <si>
    <t>928.69</t>
  </si>
  <si>
    <t>937.36</t>
  </si>
  <si>
    <t>928.31</t>
  </si>
  <si>
    <t>944.62</t>
  </si>
  <si>
    <t>944.93</t>
  </si>
  <si>
    <t>951.98</t>
  </si>
  <si>
    <t>953.11</t>
  </si>
  <si>
    <t>955.05</t>
  </si>
  <si>
    <t>955.63</t>
  </si>
  <si>
    <t>945.13</t>
  </si>
  <si>
    <t>946.26</t>
  </si>
  <si>
    <t>961.23</t>
  </si>
  <si>
    <t>932.04</t>
  </si>
  <si>
    <t>946.43</t>
  </si>
  <si>
    <t>931.33</t>
  </si>
  <si>
    <t>942.21</t>
  </si>
  <si>
    <t>942.22</t>
  </si>
  <si>
    <t>938.38</t>
  </si>
  <si>
    <t>943.14</t>
  </si>
  <si>
    <t>933.16</t>
  </si>
  <si>
    <t>944.97</t>
  </si>
  <si>
    <t>948.78</t>
  </si>
  <si>
    <t>932.1</t>
  </si>
  <si>
    <t>930.58</t>
  </si>
  <si>
    <t>932.75</t>
  </si>
  <si>
    <t>938.72</t>
  </si>
  <si>
    <t>928.94</t>
  </si>
  <si>
    <t>941.06</t>
  </si>
  <si>
    <t>942.13</t>
  </si>
  <si>
    <t>921.82</t>
  </si>
  <si>
    <t>932.94</t>
  </si>
  <si>
    <t>923.26</t>
  </si>
  <si>
    <t>937.13</t>
  </si>
  <si>
    <t>941.24</t>
  </si>
  <si>
    <t>930.8</t>
  </si>
  <si>
    <t>945.37</t>
  </si>
  <si>
    <t>946.93</t>
  </si>
  <si>
    <t>959.33</t>
  </si>
  <si>
    <t>959.76</t>
  </si>
  <si>
    <t>940.86</t>
  </si>
  <si>
    <t>967.99</t>
  </si>
  <si>
    <t>969.35</t>
  </si>
  <si>
    <t>957.21</t>
  </si>
  <si>
    <t>979.85</t>
  </si>
  <si>
    <t>979.87</t>
  </si>
  <si>
    <t>978.15</t>
  </si>
  <si>
    <t>983.03</t>
  </si>
  <si>
    <t>975.91</t>
  </si>
  <si>
    <t>977.69</t>
  </si>
  <si>
    <t>981.85</t>
  </si>
  <si>
    <t>973.03</t>
  </si>
  <si>
    <t>982.92</t>
  </si>
  <si>
    <t>984.57</t>
  </si>
  <si>
    <t>975.16</t>
  </si>
  <si>
    <t>972.19</t>
  </si>
  <si>
    <t>972.15</t>
  </si>
  <si>
    <t>971.78</t>
  </si>
  <si>
    <t>978.76</t>
  </si>
  <si>
    <t>965.37</t>
  </si>
  <si>
    <t>972.59</t>
  </si>
  <si>
    <t>979.67</t>
  </si>
  <si>
    <t>978.3</t>
  </si>
  <si>
    <t>979.56</t>
  </si>
  <si>
    <t>968.68</t>
  </si>
  <si>
    <t>985.46</t>
  </si>
  <si>
    <t>991.6</t>
  </si>
  <si>
    <t>993.9</t>
  </si>
  <si>
    <t>996.63</t>
  </si>
  <si>
    <t>994.16</t>
  </si>
  <si>
    <t>998.42</t>
  </si>
  <si>
    <t>990.04</t>
  </si>
  <si>
    <t>1001.08</t>
  </si>
  <si>
    <t>1011.58</t>
  </si>
  <si>
    <t>1013.01</t>
  </si>
  <si>
    <t>1008.25</t>
  </si>
  <si>
    <t>1014.82</t>
  </si>
  <si>
    <t>1005.78</t>
  </si>
  <si>
    <t>1001.94</t>
  </si>
  <si>
    <t>1008.98</t>
  </si>
  <si>
    <t>999.25</t>
  </si>
  <si>
    <t>989.53</t>
  </si>
  <si>
    <t>986.52</t>
  </si>
  <si>
    <t>999.08</t>
  </si>
  <si>
    <t>999.2</t>
  </si>
  <si>
    <t>993.11</t>
  </si>
  <si>
    <t>989.63</t>
  </si>
  <si>
    <t>1012.68</t>
  </si>
  <si>
    <t>1022.14</t>
  </si>
  <si>
    <t>1023.55</t>
  </si>
  <si>
    <t>1027.87</t>
  </si>
  <si>
    <t>1033.32</t>
  </si>
  <si>
    <t>1025.47</t>
  </si>
  <si>
    <t>1031.42</t>
  </si>
  <si>
    <t>1022.88</t>
  </si>
  <si>
    <t>1032.11</t>
  </si>
  <si>
    <t>1036.68</t>
  </si>
  <si>
    <t>1026.69</t>
  </si>
  <si>
    <t>1034.63</t>
  </si>
  <si>
    <t>1024.92</t>
  </si>
  <si>
    <t>1039.97</t>
  </si>
  <si>
    <t>1041.96</t>
  </si>
  <si>
    <t>1026.66</t>
  </si>
  <si>
    <t>1041.08</t>
  </si>
  <si>
    <t>1045.23</t>
  </si>
  <si>
    <t>1037.92</t>
  </si>
  <si>
    <t>1028.69</t>
  </si>
  <si>
    <t>1026.48</t>
  </si>
  <si>
    <t>1017.35</t>
  </si>
  <si>
    <t>1033.68</t>
  </si>
  <si>
    <t>1013.59</t>
  </si>
  <si>
    <t>1025.2</t>
  </si>
  <si>
    <t>1027.64</t>
  </si>
  <si>
    <t>1040.65</t>
  </si>
  <si>
    <t>1041.26</t>
  </si>
  <si>
    <t>1038.7</t>
  </si>
  <si>
    <t>1044.29</t>
  </si>
  <si>
    <t>1035.98</t>
  </si>
  <si>
    <t>1039.34</t>
  </si>
  <si>
    <t>1046.27</t>
  </si>
  <si>
    <t>1043.36</t>
  </si>
  <si>
    <t>1047.23</t>
  </si>
  <si>
    <t>1039.19</t>
  </si>
  <si>
    <t>1034.15</t>
  </si>
  <si>
    <t>1028.15</t>
  </si>
  <si>
    <t>1046.87</t>
  </si>
  <si>
    <t>1047.65</t>
  </si>
  <si>
    <t>1060.34</t>
  </si>
  <si>
    <t>1060.62</t>
  </si>
  <si>
    <t>1059.82</t>
  </si>
  <si>
    <t>1063.72</t>
  </si>
  <si>
    <t>1054.24</t>
  </si>
  <si>
    <t>1066.93</t>
  </si>
  <si>
    <t>1067.48</t>
  </si>
  <si>
    <t>1058.59</t>
  </si>
  <si>
    <t>1071.3</t>
  </si>
  <si>
    <t>1071.34</t>
  </si>
  <si>
    <t>1065.46</t>
  </si>
  <si>
    <t>1080.17</t>
  </si>
  <si>
    <t>1082.67</t>
  </si>
  <si>
    <t>1065.26</t>
  </si>
  <si>
    <t>1097.27</t>
  </si>
  <si>
    <t>1097.4</t>
  </si>
  <si>
    <t>1092.12</t>
  </si>
  <si>
    <t>1098.54</t>
  </si>
  <si>
    <t>1090.57</t>
  </si>
  <si>
    <t>1093.3</t>
  </si>
  <si>
    <t>1095.95</t>
  </si>
  <si>
    <t>1087.89</t>
  </si>
  <si>
    <t>1077.5</t>
  </si>
  <si>
    <t>1091.28</t>
  </si>
  <si>
    <t>1091.9</t>
  </si>
  <si>
    <t>1077.2</t>
  </si>
  <si>
    <t>1089.89</t>
  </si>
  <si>
    <t>1095.13</t>
  </si>
  <si>
    <t>1087.92</t>
  </si>
  <si>
    <t>1094.22</t>
  </si>
  <si>
    <t>1098.31</t>
  </si>
  <si>
    <t>1099.16</t>
  </si>
  <si>
    <t>1101.62</t>
  </si>
  <si>
    <t>1090.05</t>
  </si>
  <si>
    <t>1097.79</t>
  </si>
  <si>
    <t>1101.94</t>
  </si>
  <si>
    <t>1093.89</t>
  </si>
  <si>
    <t>1099.81</t>
  </si>
  <si>
    <t>1107.78</t>
  </si>
  <si>
    <t>1097.48</t>
  </si>
  <si>
    <t>1094.62</t>
  </si>
  <si>
    <t>1106.73</t>
  </si>
  <si>
    <t>1093.79</t>
  </si>
  <si>
    <t>1088.3</t>
  </si>
  <si>
    <t>1099.11</t>
  </si>
  <si>
    <t>1082.3</t>
  </si>
  <si>
    <t>1082.87</t>
  </si>
  <si>
    <t>1077.31</t>
  </si>
  <si>
    <t>1085.56</t>
  </si>
  <si>
    <t>1088.89</t>
  </si>
  <si>
    <t>1094.91</t>
  </si>
  <si>
    <t>1096.66</t>
  </si>
  <si>
    <t>1085.26</t>
  </si>
  <si>
    <t>1084.96</t>
  </si>
  <si>
    <t>1075.34</t>
  </si>
  <si>
    <t>1084.86</t>
  </si>
  <si>
    <t>1087.25</t>
  </si>
  <si>
    <t>1081.62</t>
  </si>
  <si>
    <t>1102.86</t>
  </si>
  <si>
    <t>1108.71</t>
  </si>
  <si>
    <t>1110.19</t>
  </si>
  <si>
    <t>1107.58</t>
  </si>
  <si>
    <t>1101.89</t>
  </si>
  <si>
    <t>1107.17</t>
  </si>
  <si>
    <t>1116.59</t>
  </si>
  <si>
    <t>1106.35</t>
  </si>
  <si>
    <t>1099.37</t>
  </si>
  <si>
    <t>1095.53</t>
  </si>
  <si>
    <t>1106.59</t>
  </si>
  <si>
    <t>1106.9</t>
  </si>
  <si>
    <t>1097.25</t>
  </si>
  <si>
    <t>1103.27</t>
  </si>
  <si>
    <t>1113.11</t>
  </si>
  <si>
    <t>1101.87</t>
  </si>
  <si>
    <t>1117.95</t>
  </si>
  <si>
    <t>1118.05</t>
  </si>
  <si>
    <t>1112.24</t>
  </si>
  <si>
    <t>1121.71</t>
  </si>
  <si>
    <t>1098.82</t>
  </si>
  <si>
    <t>1113.69</t>
  </si>
  <si>
    <t>1097.23</t>
  </si>
  <si>
    <t>1106.54</t>
  </si>
  <si>
    <t>1108.05</t>
  </si>
  <si>
    <t>1090.61</t>
  </si>
  <si>
    <t>1109.55</t>
  </si>
  <si>
    <t>1111.16</t>
  </si>
  <si>
    <t>1101.61</t>
  </si>
  <si>
    <t>1107.53</t>
  </si>
  <si>
    <t>1119.31</t>
  </si>
  <si>
    <t>1105.53</t>
  </si>
  <si>
    <t>1108.65</t>
  </si>
  <si>
    <t>1111.15</t>
  </si>
  <si>
    <t>1103.96</t>
  </si>
  <si>
    <t>1089.75</t>
  </si>
  <si>
    <t>1088.4</t>
  </si>
  <si>
    <t>1058.07</t>
  </si>
  <si>
    <t>1089.81</t>
  </si>
  <si>
    <t>1057.89</t>
  </si>
  <si>
    <t>1061.87</t>
  </si>
  <si>
    <t>1066.3</t>
  </si>
  <si>
    <t>1043.79</t>
  </si>
  <si>
    <t>1085.14</t>
  </si>
  <si>
    <t>1085.3</t>
  </si>
  <si>
    <t>1068.07</t>
  </si>
  <si>
    <t>1088.23</t>
  </si>
  <si>
    <t>1068.06</t>
  </si>
  <si>
    <t>1059.84</t>
  </si>
  <si>
    <t>1078.76</t>
  </si>
  <si>
    <t>1055.66</t>
  </si>
  <si>
    <t>1074.67</t>
  </si>
  <si>
    <t>1075.04</t>
  </si>
  <si>
    <t>1058.16</t>
  </si>
  <si>
    <t>1089.62</t>
  </si>
  <si>
    <t>1086.48</t>
  </si>
  <si>
    <t>1092.31</t>
  </si>
  <si>
    <t>1084.66</t>
  </si>
  <si>
    <t>1096.19</t>
  </si>
  <si>
    <t>1097.34</t>
  </si>
  <si>
    <t>1083.71</t>
  </si>
  <si>
    <t>1095.93</t>
  </si>
  <si>
    <t>1097.11</t>
  </si>
  <si>
    <t>1087.29</t>
  </si>
  <si>
    <t>1111.59</t>
  </si>
  <si>
    <t>1130.03</t>
  </si>
  <si>
    <t>1109.85</t>
  </si>
  <si>
    <t>1128.69</t>
  </si>
  <si>
    <t>1132.16</t>
  </si>
  <si>
    <t>1121.55</t>
  </si>
  <si>
    <t>1128.93</t>
  </si>
  <si>
    <t>1132.88</t>
  </si>
  <si>
    <t>1119.83</t>
  </si>
  <si>
    <t>1139.05</t>
  </si>
  <si>
    <t>1139.21</t>
  </si>
  <si>
    <t>1127.2</t>
  </si>
  <si>
    <t>1138.82</t>
  </si>
  <si>
    <t>1144.31</t>
  </si>
  <si>
    <t>1137.54</t>
  </si>
  <si>
    <t>1126.55</t>
  </si>
  <si>
    <t>1123.77</t>
  </si>
  <si>
    <t>1136.45</t>
  </si>
  <si>
    <t>1140.76</t>
  </si>
  <si>
    <t>1138.45</t>
  </si>
  <si>
    <t>1139.17</t>
  </si>
  <si>
    <t>1133.02</t>
  </si>
  <si>
    <t>1141.49</t>
  </si>
  <si>
    <t>1144.94</t>
  </si>
  <si>
    <t>1138.01</t>
  </si>
  <si>
    <t>1150.25</t>
  </si>
  <si>
    <t>1151.01</t>
  </si>
  <si>
    <t>1150.07</t>
  </si>
  <si>
    <t>1150.67</t>
  </si>
  <si>
    <t>1145.42</t>
  </si>
  <si>
    <t>1147.27</t>
  </si>
  <si>
    <t>1153.14</t>
  </si>
  <si>
    <t>1146.95</t>
  </si>
  <si>
    <t>1164.12</t>
  </si>
  <si>
    <t>1164.23</t>
  </si>
  <si>
    <t>1158.38</t>
  </si>
  <si>
    <t>1151.02</t>
  </si>
  <si>
    <t>1149.58</t>
  </si>
  <si>
    <t>1141.38</t>
  </si>
  <si>
    <t>1147.22</t>
  </si>
  <si>
    <t>1138.51</t>
  </si>
  <si>
    <t>1144.48</t>
  </si>
  <si>
    <t>1151.05</t>
  </si>
  <si>
    <t>1140.29</t>
  </si>
  <si>
    <t>1143.09</t>
  </si>
  <si>
    <t>1153.52</t>
  </si>
  <si>
    <t>1142.97</t>
  </si>
  <si>
    <t>1133.05</t>
  </si>
  <si>
    <t>1128.9</t>
  </si>
  <si>
    <t>1160.04</t>
  </si>
  <si>
    <t>1161.04</t>
  </si>
  <si>
    <t>1159.46</t>
  </si>
  <si>
    <t>1164.92</t>
  </si>
  <si>
    <t>1155.08</t>
  </si>
  <si>
    <t>1173.87</t>
  </si>
  <si>
    <t>1176.64</t>
  </si>
  <si>
    <t>1170.63</t>
  </si>
  <si>
    <t>1178.24</t>
  </si>
  <si>
    <t>1168.69</t>
  </si>
  <si>
    <t>1175.9</t>
  </si>
  <si>
    <t>1180.62</t>
  </si>
  <si>
    <t>1170.56</t>
  </si>
  <si>
    <t>1173.59</t>
  </si>
  <si>
    <t>1181.47</t>
  </si>
  <si>
    <t>1167.91</t>
  </si>
  <si>
    <t>1180.57</t>
  </si>
  <si>
    <t>1182.19</t>
  </si>
  <si>
    <t>1170.36</t>
  </si>
  <si>
    <t>1181.35</t>
  </si>
  <si>
    <t>1190.76</t>
  </si>
  <si>
    <t>1180.21</t>
  </si>
  <si>
    <t>1175.13</t>
  </si>
  <si>
    <t>1183.13</t>
  </si>
  <si>
    <t>1171.93</t>
  </si>
  <si>
    <t>1177.89</t>
  </si>
  <si>
    <t>1181.51</t>
  </si>
  <si>
    <t>1174.84</t>
  </si>
  <si>
    <t>1185.82</t>
  </si>
  <si>
    <t>1192.03</t>
  </si>
  <si>
    <t>1177.35</t>
  </si>
  <si>
    <t>1174.92</t>
  </si>
  <si>
    <t>1178.88</t>
  </si>
  <si>
    <t>1181.66</t>
  </si>
  <si>
    <t>1173.7</t>
  </si>
  <si>
    <t>1190.26</t>
  </si>
  <si>
    <t>1190.96</t>
  </si>
  <si>
    <t>1172.87</t>
  </si>
  <si>
    <t>1185.98</t>
  </si>
  <si>
    <t>1193.44</t>
  </si>
  <si>
    <t>1184.08</t>
  </si>
  <si>
    <t>1191.71</t>
  </si>
  <si>
    <t>1201.29</t>
  </si>
  <si>
    <t>1187.09</t>
  </si>
  <si>
    <t>1183.45</t>
  </si>
  <si>
    <t>1192.64</t>
  </si>
  <si>
    <t>1196.34</t>
  </si>
  <si>
    <t>1201.03</t>
  </si>
  <si>
    <t>1206.02</t>
  </si>
  <si>
    <t>1206.81</t>
  </si>
  <si>
    <t>1196.66</t>
  </si>
  <si>
    <t>1193.62</t>
  </si>
  <si>
    <t>1186.52</t>
  </si>
  <si>
    <t>1201.15</t>
  </si>
  <si>
    <t>1201.34</t>
  </si>
  <si>
    <t>1187.12</t>
  </si>
  <si>
    <t>1184.71</t>
  </si>
  <si>
    <t>1190.1</t>
  </si>
  <si>
    <t>1193.91</t>
  </si>
  <si>
    <t>1186.29</t>
  </si>
  <si>
    <t>1212.24</t>
  </si>
  <si>
    <t>1220.37</t>
  </si>
  <si>
    <t>1222.3</t>
  </si>
  <si>
    <t>1212.23</t>
  </si>
  <si>
    <t>1215.04</t>
  </si>
  <si>
    <t>1211.88</t>
  </si>
  <si>
    <t>1221.45</t>
  </si>
  <si>
    <t>1226.29</t>
  </si>
  <si>
    <t>1211.47</t>
  </si>
  <si>
    <t>1225.31</t>
  </si>
  <si>
    <t>1206.72</t>
  </si>
  <si>
    <t>1207.26</t>
  </si>
  <si>
    <t>1218.35</t>
  </si>
  <si>
    <t>1205.27</t>
  </si>
  <si>
    <t>1207.73</t>
  </si>
  <si>
    <t>1217.28</t>
  </si>
  <si>
    <t>1218.32</t>
  </si>
  <si>
    <t>1219.27</t>
  </si>
  <si>
    <t>1206.21</t>
  </si>
  <si>
    <t>1229.65</t>
  </si>
  <si>
    <t>1232.82</t>
  </si>
  <si>
    <t>1183.07</t>
  </si>
  <si>
    <t>1171.83</t>
  </si>
  <si>
    <t>1157.84</t>
  </si>
  <si>
    <t>1180.07</t>
  </si>
  <si>
    <t>1152.6</t>
  </si>
  <si>
    <t>1151.18</t>
  </si>
  <si>
    <t>1175.63</t>
  </si>
  <si>
    <t>1130.6</t>
  </si>
  <si>
    <t>1159.55</t>
  </si>
  <si>
    <t>1169.33</t>
  </si>
  <si>
    <t>1143.7</t>
  </si>
  <si>
    <t>1147.93</t>
  </si>
  <si>
    <t>1119.15</t>
  </si>
  <si>
    <t>1148.57</t>
  </si>
  <si>
    <t>1160.3</t>
  </si>
  <si>
    <t>1145.92</t>
  </si>
  <si>
    <t>1164.44</t>
  </si>
  <si>
    <t>1167.25</t>
  </si>
  <si>
    <t>1187.24</t>
  </si>
  <si>
    <t>1188.88</t>
  </si>
  <si>
    <t>1197.15</t>
  </si>
  <si>
    <t>1174.8</t>
  </si>
  <si>
    <t>1191.53</t>
  </si>
  <si>
    <t>1200.88</t>
  </si>
  <si>
    <t>1185.35</t>
  </si>
  <si>
    <t>1175.75</t>
  </si>
  <si>
    <t>1193.45</t>
  </si>
  <si>
    <t>1136.83</t>
  </si>
  <si>
    <t>1166.73</t>
  </si>
  <si>
    <t>1166.98</t>
  </si>
  <si>
    <t>1176.55</t>
  </si>
  <si>
    <t>1158.81</t>
  </si>
  <si>
    <t>1188.73</t>
  </si>
  <si>
    <t>1190.03</t>
  </si>
  <si>
    <t>1196.26</t>
  </si>
  <si>
    <t>1180.2</t>
  </si>
  <si>
    <t>1204.67</t>
  </si>
  <si>
    <t>1209.37</t>
  </si>
  <si>
    <t>1195.92</t>
  </si>
  <si>
    <t>1223.57</t>
  </si>
  <si>
    <t>1227.9</t>
  </si>
  <si>
    <t>1221.85</t>
  </si>
  <si>
    <t>1226.65</t>
  </si>
  <si>
    <t>1217.89</t>
  </si>
  <si>
    <t>1206.26</t>
  </si>
  <si>
    <t>1221.88</t>
  </si>
  <si>
    <t>1204.88</t>
  </si>
  <si>
    <t>1214.63</t>
  </si>
  <si>
    <t>1219.48</t>
  </si>
  <si>
    <t>1201.14</t>
  </si>
  <si>
    <t>1196.78</t>
  </si>
  <si>
    <t>1214.28</t>
  </si>
  <si>
    <t>1215.07</t>
  </si>
  <si>
    <t>1214.41</t>
  </si>
  <si>
    <t>1220.05</t>
  </si>
  <si>
    <t>1210.77</t>
  </si>
  <si>
    <t>1225.98</t>
  </si>
  <si>
    <t>1206.58</t>
  </si>
  <si>
    <t>1245.57</t>
  </si>
  <si>
    <t>1246.97</t>
  </si>
  <si>
    <t>1241.43</t>
  </si>
  <si>
    <t>1250.5</t>
  </si>
  <si>
    <t>1236.97</t>
  </si>
  <si>
    <t>1242.18</t>
  </si>
  <si>
    <t>1243.98</t>
  </si>
  <si>
    <t>1237.04</t>
  </si>
  <si>
    <t>1255.73</t>
  </si>
  <si>
    <t>1258.08</t>
  </si>
  <si>
    <t>1241.88</t>
  </si>
  <si>
    <t>1249.19</t>
  </si>
  <si>
    <t>1263.52</t>
  </si>
  <si>
    <t>1246.71</t>
  </si>
  <si>
    <t>1253.21</t>
  </si>
  <si>
    <t>1254.84</t>
  </si>
  <si>
    <t>1236.67</t>
  </si>
  <si>
    <t>1263.53</t>
  </si>
  <si>
    <t>1253.18</t>
  </si>
  <si>
    <t>1277.64</t>
  </si>
  <si>
    <t>1277.75</t>
  </si>
  <si>
    <t>1278.27</t>
  </si>
  <si>
    <t>1280.77</t>
  </si>
  <si>
    <t>1267.9</t>
  </si>
  <si>
    <t>1271.75</t>
  </si>
  <si>
    <t>1262.53</t>
  </si>
  <si>
    <t>1267.38</t>
  </si>
  <si>
    <t>1252.32</t>
  </si>
  <si>
    <t>1282.18</t>
  </si>
  <si>
    <t>1286.94</t>
  </si>
  <si>
    <t>1265.57</t>
  </si>
  <si>
    <t>1278.43</t>
  </si>
  <si>
    <t>1285.63</t>
  </si>
  <si>
    <t>1274.1</t>
  </si>
  <si>
    <t>1260.99</t>
  </si>
  <si>
    <t>1256.69</t>
  </si>
  <si>
    <t>1264.73</t>
  </si>
  <si>
    <t>1257.26</t>
  </si>
  <si>
    <t>1274.8</t>
  </si>
  <si>
    <t>1280.09</t>
  </si>
  <si>
    <t>1262.62</t>
  </si>
  <si>
    <t>1264.61</t>
  </si>
  <si>
    <t>1257.84</t>
  </si>
  <si>
    <t>1273.83</t>
  </si>
  <si>
    <t>1276.67</t>
  </si>
  <si>
    <t>1262.49</t>
  </si>
  <si>
    <t>1267.79</t>
  </si>
  <si>
    <t>1274.26</t>
  </si>
  <si>
    <t>1261.16</t>
  </si>
  <si>
    <t>1256.75</t>
  </si>
  <si>
    <t>1268.09</t>
  </si>
  <si>
    <t>1249.72</t>
  </si>
  <si>
    <t>1264.19</t>
  </si>
  <si>
    <t>1266.05</t>
  </si>
  <si>
    <t>1250.66</t>
  </si>
  <si>
    <t>1272.62</t>
  </si>
  <si>
    <t>1273.16</t>
  </si>
  <si>
    <t>1263.59</t>
  </si>
  <si>
    <t>1240.59</t>
  </si>
  <si>
    <t>1272.92</t>
  </si>
  <si>
    <t>1238.6</t>
  </si>
  <si>
    <t>1239.7</t>
  </si>
  <si>
    <t>1249.74</t>
  </si>
  <si>
    <t>1227.77</t>
  </si>
  <si>
    <t>1221.69</t>
  </si>
  <si>
    <t>1243.19</t>
  </si>
  <si>
    <t>1240.39</t>
  </si>
  <si>
    <t>1244.31</t>
  </si>
  <si>
    <t>1208.34</t>
  </si>
  <si>
    <t>1254.45</t>
  </si>
  <si>
    <t>4 years</t>
  </si>
  <si>
    <t>Option theoretical price (28-09-2007)</t>
  </si>
  <si>
    <t>CALL</t>
  </si>
  <si>
    <t>PUT</t>
  </si>
  <si>
    <t>Volatility</t>
  </si>
  <si>
    <t>3m</t>
  </si>
  <si>
    <t>average 3m</t>
  </si>
  <si>
    <t>4y</t>
  </si>
  <si>
    <t>INPUTS:</t>
  </si>
  <si>
    <t>rf</t>
  </si>
  <si>
    <t>T</t>
  </si>
  <si>
    <t>exp(-rT)</t>
  </si>
  <si>
    <t>Underlying</t>
  </si>
  <si>
    <t>Strike</t>
  </si>
  <si>
    <t>Rf</t>
  </si>
  <si>
    <t>1254.96</t>
  </si>
  <si>
    <t>1257.6</t>
  </si>
  <si>
    <t>1261.25</t>
  </si>
  <si>
    <t>1246.92</t>
  </si>
  <si>
    <t>1259.27</t>
  </si>
  <si>
    <t>1261.55</t>
  </si>
  <si>
    <t>1253.59</t>
  </si>
  <si>
    <t>1269.46</t>
  </si>
  <si>
    <t>1271.84</t>
  </si>
  <si>
    <t>1263.3</t>
  </si>
  <si>
    <t>1278.42</t>
  </si>
  <si>
    <t>1262.69</t>
  </si>
  <si>
    <t>1255.49</t>
  </si>
  <si>
    <t>1270.9</t>
  </si>
  <si>
    <t>1253.05</t>
  </si>
  <si>
    <t>1279.17</t>
  </si>
  <si>
    <t>1255.18</t>
  </si>
  <si>
    <t>1273.09</t>
  </si>
  <si>
    <t>1284.26</t>
  </si>
  <si>
    <t>1267.43</t>
  </si>
  <si>
    <t>1269.04</t>
  </si>
  <si>
    <t>1266.93</t>
  </si>
  <si>
    <t>1275.09</t>
  </si>
  <si>
    <t>1276.82</t>
  </si>
  <si>
    <t>1271.01</t>
  </si>
  <si>
    <t>1280.49</t>
  </si>
  <si>
    <t>1268.98</t>
  </si>
  <si>
    <t>1261.27</t>
  </si>
  <si>
    <t>1254.81</t>
  </si>
  <si>
    <t>1276.32</t>
  </si>
  <si>
    <t>1281.01</t>
  </si>
  <si>
    <t>1292.02</t>
  </si>
  <si>
    <t>1293.28</t>
  </si>
  <si>
    <t>1284.82</t>
  </si>
  <si>
    <t>1295.87</t>
  </si>
  <si>
    <t>1281.09</t>
  </si>
  <si>
    <t>1281.04</t>
  </si>
  <si>
    <t>1291.31</t>
  </si>
  <si>
    <t>1277.17</t>
  </si>
  <si>
    <t>1232.8</t>
  </si>
  <si>
    <t>1227.97</t>
  </si>
  <si>
    <t>1238.91</t>
  </si>
  <si>
    <t>1211.7</t>
  </si>
  <si>
    <t>1249.7</t>
  </si>
  <si>
    <t>1254.07</t>
  </si>
  <si>
    <t>1237.4</t>
  </si>
  <si>
    <t>1259.02</t>
  </si>
  <si>
    <t>1230.76</t>
  </si>
  <si>
    <t>1244.43</t>
  </si>
  <si>
    <t>1247.39</t>
  </si>
  <si>
    <t>1226.93</t>
  </si>
  <si>
    <t>1267.73</t>
  </si>
  <si>
    <t>1269.26</t>
  </si>
  <si>
    <t>1276.03</t>
  </si>
  <si>
    <t>1279.79</t>
  </si>
  <si>
    <t>1267.49</t>
  </si>
  <si>
    <t>1288.09</t>
  </si>
  <si>
    <t>1276.61</t>
  </si>
  <si>
    <t>1290.56</t>
  </si>
  <si>
    <t>1275.03</t>
  </si>
  <si>
    <t>1278.52</t>
  </si>
  <si>
    <t>1286.08</t>
  </si>
  <si>
    <t>1273.98</t>
  </si>
  <si>
    <t>1252.88</t>
  </si>
  <si>
    <t>1251.07</t>
  </si>
  <si>
    <t>Newton_raphson - CALL</t>
  </si>
  <si>
    <t>1250.16</t>
  </si>
  <si>
    <t>1234.71</t>
  </si>
  <si>
    <t>1244.47</t>
  </si>
  <si>
    <t>1234.92</t>
  </si>
  <si>
    <t>1241.22</t>
  </si>
  <si>
    <t>1246.01</t>
  </si>
  <si>
    <t>1229.76</t>
  </si>
  <si>
    <t>1257.94</t>
  </si>
  <si>
    <t>1258.38</t>
  </si>
  <si>
    <t>1254.86</t>
  </si>
  <si>
    <t>1261.46</t>
  </si>
  <si>
    <t>1247.55</t>
  </si>
  <si>
    <t>1254.49</t>
  </si>
  <si>
    <t>1256.49</t>
  </si>
  <si>
    <t>1243.44</t>
  </si>
  <si>
    <t>1274.49</t>
  </si>
  <si>
    <t>1279.49</t>
  </si>
  <si>
    <t>1282.36</t>
  </si>
  <si>
    <t>1273.39</t>
  </si>
  <si>
    <t>1274.07</t>
  </si>
  <si>
    <t>1283.45</t>
  </si>
  <si>
    <t>1271.52</t>
  </si>
  <si>
    <t>1278.38</t>
  </si>
  <si>
    <t>1279.57</t>
  </si>
  <si>
    <t>1271.69</t>
  </si>
  <si>
    <t>1293.25</t>
  </si>
  <si>
    <t>1293.26</t>
  </si>
  <si>
    <t>1284.98</t>
  </si>
  <si>
    <t>1302.16</t>
  </si>
  <si>
    <t>1279.54</t>
  </si>
  <si>
    <t>1284.58</t>
  </si>
  <si>
    <t>1271.37</t>
  </si>
  <si>
    <t>1307.3</t>
  </si>
  <si>
    <t>1309.44</t>
  </si>
  <si>
    <t>1282.77</t>
  </si>
  <si>
    <t>1308.76</t>
  </si>
  <si>
    <t>1321.56</t>
  </si>
  <si>
    <t>1304.58</t>
  </si>
  <si>
    <t>1311.87</t>
  </si>
  <si>
    <t>1316.33</t>
  </si>
  <si>
    <t>1306.87</t>
  </si>
  <si>
    <t>1300.28</t>
  </si>
  <si>
    <t>1312.7</t>
  </si>
  <si>
    <t>1298.93</t>
  </si>
  <si>
    <t>1291.75</t>
  </si>
  <si>
    <t>1303.24</t>
  </si>
  <si>
    <t>1289.26</t>
  </si>
  <si>
    <t>1302.96</t>
  </si>
  <si>
    <t>1308.39</t>
  </si>
  <si>
    <t>1283.17</t>
  </si>
  <si>
    <t>1303.42</t>
  </si>
  <si>
    <t>1293.17</t>
  </si>
  <si>
    <t>1293.47</t>
  </si>
  <si>
    <t>1280.38</t>
  </si>
  <si>
    <t>1274.9</t>
  </si>
  <si>
    <t>1296.88</t>
  </si>
  <si>
    <t>1255.25</t>
  </si>
  <si>
    <t>1212.34</t>
  </si>
  <si>
    <t>1268.07</t>
  </si>
  <si>
    <t>1211.1</t>
  </si>
  <si>
    <t>1215.46</t>
  </si>
  <si>
    <t>1229.71</t>
  </si>
  <si>
    <t>1200.64</t>
  </si>
  <si>
    <t>1228.39</t>
  </si>
  <si>
    <t>1231.97</t>
  </si>
  <si>
    <t>1213.75</t>
  </si>
  <si>
    <t>1243.87</t>
  </si>
  <si>
    <t>1245.39</t>
  </si>
  <si>
    <t>1221.08</t>
  </si>
  <si>
    <t>1207.04</t>
  </si>
  <si>
    <t>1235.86</t>
  </si>
  <si>
    <t>1242.94</t>
  </si>
  <si>
    <t>1220.76</t>
  </si>
  <si>
    <t>1241.86</t>
  </si>
  <si>
    <t>1217.48</t>
  </si>
  <si>
    <t>1203.84</t>
  </si>
  <si>
    <t>1198.86</t>
  </si>
  <si>
    <t>1216.57</t>
  </si>
  <si>
    <t>1225.13</t>
  </si>
  <si>
    <t>1243.49</t>
  </si>
  <si>
    <t>1209.93</t>
  </si>
  <si>
    <t>1243.61</t>
  </si>
  <si>
    <t>1198.43</t>
  </si>
  <si>
    <t>1170.08</t>
  </si>
  <si>
    <t>1163.35</t>
  </si>
  <si>
    <t>1205.45</t>
  </si>
  <si>
    <t>1206.05</t>
  </si>
  <si>
    <t>1193.77</t>
  </si>
  <si>
    <t>1211.32</t>
  </si>
  <si>
    <t>1191.51</t>
  </si>
  <si>
    <t>1169.68</t>
  </si>
  <si>
    <t>1145.43</t>
  </si>
  <si>
    <t>1138.17</t>
  </si>
  <si>
    <t>1163.21</t>
  </si>
  <si>
    <t>1178.78</t>
  </si>
  <si>
    <t>1127.79</t>
  </si>
  <si>
    <t>1176.22</t>
  </si>
  <si>
    <t>1187.1</t>
  </si>
  <si>
    <t>1170.25</t>
  </si>
  <si>
    <t>1182.46</t>
  </si>
  <si>
    <t>1157.14</t>
  </si>
  <si>
    <t>1191.99</t>
  </si>
  <si>
    <t>1197.82</t>
  </si>
  <si>
    <t>1206.1</t>
  </si>
  <si>
    <t>1209.81</t>
  </si>
  <si>
    <t>1213.51</t>
  </si>
  <si>
    <t>1189.36</t>
  </si>
  <si>
    <t>1200.75</t>
  </si>
  <si>
    <t>1200.09</t>
  </si>
  <si>
    <t>1170.89</t>
  </si>
  <si>
    <t>1201.57</t>
  </si>
  <si>
    <t>1170.59</t>
  </si>
  <si>
    <t>1187.27</t>
  </si>
  <si>
    <t>1188.03</t>
  </si>
  <si>
    <t>1156.65</t>
  </si>
  <si>
    <t>1201.1</t>
  </si>
  <si>
    <t>1202.43</t>
  </si>
  <si>
    <t>1179.68</t>
  </si>
  <si>
    <t>1213.24</t>
  </si>
  <si>
    <t>1214.59</t>
  </si>
  <si>
    <t>1198.49</t>
  </si>
  <si>
    <t>1222.31</t>
  </si>
  <si>
    <t>1222.48</t>
  </si>
  <si>
    <t>1226.08</t>
  </si>
  <si>
    <t>1226.6</t>
  </si>
  <si>
    <t>1210.5</t>
  </si>
  <si>
    <t>1197.64</t>
  </si>
  <si>
    <t>1228.06</t>
  </si>
  <si>
    <t>1190.67</t>
  </si>
  <si>
    <t>1207.51</t>
  </si>
  <si>
    <t>1185.15</t>
  </si>
  <si>
    <t>1159.95</t>
  </si>
  <si>
    <t>1193.06</t>
  </si>
  <si>
    <t>1155.06</t>
  </si>
  <si>
    <t>1147.2</t>
  </si>
  <si>
    <t>1168.64</t>
  </si>
  <si>
    <t>1143.72</t>
  </si>
  <si>
    <t>1172.42</t>
  </si>
  <si>
    <t>1173.82</t>
  </si>
  <si>
    <t>1180.6</t>
  </si>
  <si>
    <t>1163.03</t>
  </si>
  <si>
    <t>1196.63</t>
  </si>
  <si>
    <t>1198.64</t>
  </si>
  <si>
    <t>1170.84</t>
  </si>
  <si>
    <t>1179.76</t>
  </si>
  <si>
    <t>1173.46</t>
  </si>
  <si>
    <t>1160.75</t>
  </si>
  <si>
    <t>1155.25</t>
  </si>
  <si>
    <t>1178.97</t>
  </si>
  <si>
    <t>1180.51</t>
  </si>
  <si>
    <t>1155.29</t>
  </si>
  <si>
    <t>1221.77</t>
  </si>
  <si>
    <t>1221.95</t>
  </si>
  <si>
    <t>1208.32</t>
  </si>
  <si>
    <t>1200.27</t>
  </si>
  <si>
    <t>1212.54</t>
  </si>
  <si>
    <t>1215.61</t>
  </si>
  <si>
    <t>1203.42</t>
  </si>
  <si>
    <t>1198.5</t>
  </si>
  <si>
    <t>1184.49</t>
  </si>
  <si>
    <t>1177.81</t>
  </si>
  <si>
    <t>1198.98</t>
  </si>
  <si>
    <t>1217.24</t>
  </si>
  <si>
    <t>1223.81</t>
  </si>
  <si>
    <t>1221.54</t>
  </si>
  <si>
    <t>1211.86</t>
  </si>
  <si>
    <t>1229.3</t>
  </si>
  <si>
    <t>1230.46</t>
  </si>
  <si>
    <t>1211.13</t>
  </si>
  <si>
    <t>1235.87</t>
  </si>
  <si>
    <t>1245.24</t>
  </si>
  <si>
    <t>no.of weeks</t>
  </si>
  <si>
    <t>n</t>
  </si>
  <si>
    <t>OMXS30</t>
  </si>
  <si>
    <t>"St/So"</t>
  </si>
  <si>
    <t>ui</t>
  </si>
  <si>
    <t>ui^2</t>
  </si>
  <si>
    <t>sum(Ui^2)</t>
  </si>
  <si>
    <t>(sumUi)^2</t>
  </si>
  <si>
    <t>1/74(H)</t>
  </si>
  <si>
    <t>1/74*75*(I)</t>
  </si>
  <si>
    <t>S(3m)</t>
  </si>
  <si>
    <t>S(T)</t>
  </si>
  <si>
    <t>avS(3m)</t>
  </si>
  <si>
    <t>d1</t>
  </si>
  <si>
    <t>K</t>
  </si>
  <si>
    <t>N(d1)</t>
  </si>
  <si>
    <t>N(d2)</t>
  </si>
  <si>
    <t>d2</t>
  </si>
  <si>
    <t>N(-d1)</t>
  </si>
  <si>
    <t>N(-d2)</t>
  </si>
  <si>
    <t>S</t>
  </si>
  <si>
    <t>Date</t>
  </si>
  <si>
    <t>Closing price</t>
  </si>
  <si>
    <t>Average price</t>
  </si>
  <si>
    <t>High</t>
  </si>
  <si>
    <t>Low</t>
  </si>
  <si>
    <t>514.79</t>
  </si>
  <si>
    <t>514.97</t>
  </si>
  <si>
    <t>494.09</t>
  </si>
  <si>
    <t>519.75</t>
  </si>
  <si>
    <t>521.67</t>
  </si>
  <si>
    <t>515.36</t>
  </si>
  <si>
    <t>518.66</t>
  </si>
  <si>
    <t>525.55</t>
  </si>
  <si>
    <t>512.86</t>
  </si>
  <si>
    <t>504.78</t>
  </si>
  <si>
    <t>517.32</t>
  </si>
  <si>
    <t>508.27</t>
  </si>
  <si>
    <t>508.83</t>
  </si>
  <si>
    <t>494.41</t>
  </si>
  <si>
    <t>514.67</t>
  </si>
  <si>
    <t>516.66</t>
  </si>
  <si>
    <t>506.7</t>
  </si>
  <si>
    <t>517.08</t>
  </si>
  <si>
    <t>526.28</t>
  </si>
  <si>
    <t>516.58</t>
  </si>
  <si>
    <t>526.01</t>
  </si>
  <si>
    <t>528.77</t>
  </si>
  <si>
    <t>521.23</t>
  </si>
  <si>
    <t>521.32</t>
  </si>
  <si>
    <t>530.71</t>
  </si>
  <si>
    <t>519.26</t>
  </si>
  <si>
    <t>521.44</t>
  </si>
  <si>
    <t>522.39</t>
  </si>
  <si>
    <t>513.65</t>
  </si>
  <si>
    <t>509.61</t>
  </si>
  <si>
    <t>519.88</t>
  </si>
  <si>
    <t>508.47</t>
  </si>
  <si>
    <t>515.77</t>
  </si>
  <si>
    <t>517.41</t>
  </si>
  <si>
    <t>509.23</t>
  </si>
  <si>
    <t>508.64</t>
  </si>
  <si>
    <t>520.01</t>
  </si>
  <si>
    <t>507.09</t>
  </si>
  <si>
    <t>500.38</t>
  </si>
  <si>
    <t>510.84</t>
  </si>
  <si>
    <t>498.55</t>
  </si>
  <si>
    <t>497.97</t>
  </si>
  <si>
    <t>507.46</t>
  </si>
  <si>
    <t>495.94</t>
  </si>
  <si>
    <t>494.18</t>
  </si>
  <si>
    <t>503.02</t>
  </si>
  <si>
    <t>493.06</t>
  </si>
  <si>
    <t>475.65</t>
  </si>
  <si>
    <t>492.45</t>
  </si>
  <si>
    <t>474.93</t>
  </si>
  <si>
    <t>469.16</t>
  </si>
  <si>
    <t>480.77</t>
  </si>
  <si>
    <t>467.72</t>
  </si>
  <si>
    <t>466.82</t>
  </si>
  <si>
    <t>471.55</t>
  </si>
  <si>
    <t>462.87</t>
  </si>
  <si>
    <t>479.68</t>
  </si>
  <si>
    <t>480.46</t>
  </si>
  <si>
    <t>468.48</t>
  </si>
  <si>
    <t>477.8</t>
  </si>
  <si>
    <t>478.01</t>
  </si>
  <si>
    <t>469.97</t>
  </si>
  <si>
    <t>481.8</t>
  </si>
  <si>
    <t>484.69</t>
  </si>
  <si>
    <t>474.86</t>
  </si>
  <si>
    <t>479.1</t>
  </si>
  <si>
    <t>463.81</t>
  </si>
  <si>
    <t>476.34</t>
  </si>
  <si>
    <t>476.44</t>
  </si>
  <si>
    <t>460.54</t>
  </si>
  <si>
    <t>474.25</t>
  </si>
  <si>
    <t>481.08</t>
  </si>
  <si>
    <t>470.37</t>
  </si>
  <si>
    <t>466.97</t>
  </si>
  <si>
    <t>476.2</t>
  </si>
  <si>
    <t>465.59</t>
  </si>
  <si>
    <t>456.53</t>
  </si>
  <si>
    <t>465.98</t>
  </si>
  <si>
    <t>469.07</t>
  </si>
  <si>
    <t>472.7</t>
  </si>
  <si>
    <t>457.52</t>
  </si>
  <si>
    <t>473.17</t>
  </si>
  <si>
    <t>474.36</t>
  </si>
  <si>
    <t>466.01</t>
  </si>
  <si>
    <t>474.3</t>
  </si>
  <si>
    <t>480.73</t>
  </si>
  <si>
    <t>470.43</t>
  </si>
  <si>
    <t>479.38</t>
  </si>
  <si>
    <t>483.25</t>
  </si>
  <si>
    <t>472.28</t>
  </si>
  <si>
    <t>493.91</t>
  </si>
  <si>
    <t>494.87</t>
  </si>
  <si>
    <t>499.17</t>
  </si>
  <si>
    <t>501.47</t>
  </si>
  <si>
    <t>487.82</t>
  </si>
  <si>
    <t>491.29</t>
  </si>
  <si>
    <t>500.84</t>
  </si>
  <si>
    <t>489.18</t>
  </si>
  <si>
    <t>479.98</t>
  </si>
  <si>
    <t>490.73</t>
  </si>
  <si>
    <t>479.17</t>
  </si>
  <si>
    <t>478.19</t>
  </si>
  <si>
    <t>480.32</t>
  </si>
  <si>
    <t>472.34</t>
  </si>
  <si>
    <t>474.47</t>
  </si>
  <si>
    <t>482.52</t>
  </si>
  <si>
    <t>473.16</t>
  </si>
  <si>
    <t>461.46</t>
  </si>
  <si>
    <t>473.48</t>
  </si>
  <si>
    <t>458.41</t>
  </si>
  <si>
    <t>459.1</t>
  </si>
  <si>
    <t>466.72</t>
  </si>
  <si>
    <t>457.34</t>
  </si>
  <si>
    <t>466.32</t>
  </si>
  <si>
    <t>451.11</t>
  </si>
  <si>
    <t>470.35</t>
  </si>
  <si>
    <t>459.42</t>
  </si>
  <si>
    <t>471.43</t>
  </si>
  <si>
    <t>475.78</t>
  </si>
  <si>
    <t>469.21</t>
  </si>
  <si>
    <t>463.13</t>
  </si>
  <si>
    <t>470.44</t>
  </si>
  <si>
    <t>461.62</t>
  </si>
  <si>
    <t>459.64</t>
  </si>
  <si>
    <t>462.81</t>
  </si>
  <si>
    <t>456.63</t>
  </si>
  <si>
    <t>457.71</t>
  </si>
  <si>
    <t>461.97</t>
  </si>
  <si>
    <t>455.41</t>
  </si>
  <si>
    <t>452.03</t>
  </si>
  <si>
    <t>456.9</t>
  </si>
  <si>
    <t>446.53</t>
  </si>
  <si>
    <t>452.41</t>
  </si>
  <si>
    <t>444.13</t>
  </si>
  <si>
    <t>440.82</t>
  </si>
  <si>
    <t>445.66</t>
  </si>
  <si>
    <t>435.4</t>
  </si>
  <si>
    <t>432.36</t>
  </si>
  <si>
    <t>441.87</t>
  </si>
  <si>
    <t>430.33</t>
  </si>
  <si>
    <t>450.74</t>
  </si>
  <si>
    <t>433.17</t>
  </si>
  <si>
    <t>465.77</t>
  </si>
  <si>
    <t>465.93</t>
  </si>
  <si>
    <t>452.53</t>
  </si>
  <si>
    <t>488.3</t>
  </si>
  <si>
    <t>453.92</t>
  </si>
  <si>
    <t>485.22</t>
  </si>
  <si>
    <t>499.2</t>
  </si>
  <si>
    <t>483.04</t>
  </si>
  <si>
    <t>490.4</t>
  </si>
  <si>
    <t>496.47</t>
  </si>
  <si>
    <t>481.92</t>
  </si>
  <si>
    <t>494.14</t>
  </si>
  <si>
    <t>500.12</t>
  </si>
  <si>
    <t>486.55</t>
  </si>
  <si>
    <t>503.4</t>
  </si>
  <si>
    <t>506.03</t>
  </si>
  <si>
    <t>494.73</t>
  </si>
  <si>
    <t>489.38</t>
  </si>
  <si>
    <t>502.07</t>
  </si>
  <si>
    <t>488.06</t>
  </si>
  <si>
    <t>489.3</t>
  </si>
  <si>
    <t>490.13</t>
  </si>
  <si>
    <t>478.52</t>
  </si>
  <si>
    <t>486.82</t>
  </si>
  <si>
    <t>493.9</t>
  </si>
  <si>
    <t>485.7</t>
  </si>
  <si>
    <t>478.9</t>
  </si>
  <si>
    <t>486.49</t>
  </si>
  <si>
    <t>474.72</t>
  </si>
  <si>
    <t>475.39</t>
  </si>
  <si>
    <t>478.73</t>
  </si>
  <si>
    <t>470.79</t>
  </si>
  <si>
    <t>457.78</t>
  </si>
  <si>
    <t>472.95</t>
  </si>
  <si>
    <t>454.6</t>
  </si>
  <si>
    <t>461.69</t>
  </si>
  <si>
    <t>464.04</t>
  </si>
  <si>
    <t>453.38</t>
  </si>
  <si>
    <t>480.45</t>
  </si>
  <si>
    <t>482.48</t>
  </si>
  <si>
    <t>462.69</t>
  </si>
  <si>
    <t>480.86</t>
  </si>
  <si>
    <t>486.46</t>
  </si>
  <si>
    <t>477.41</t>
  </si>
  <si>
    <t>482.89</t>
  </si>
  <si>
    <t>488.8</t>
  </si>
  <si>
    <t>474.9</t>
  </si>
  <si>
    <t>505.88</t>
  </si>
  <si>
    <t>485.87</t>
  </si>
  <si>
    <t>493.71</t>
  </si>
  <si>
    <t>501.63</t>
  </si>
  <si>
    <t>491.65</t>
  </si>
  <si>
    <t>492.43</t>
  </si>
  <si>
    <t>497.48</t>
  </si>
  <si>
    <t>486.01</t>
  </si>
  <si>
    <t>483.12</t>
  </si>
  <si>
    <t>491.17</t>
  </si>
  <si>
    <t>481.26</t>
  </si>
  <si>
    <t>483.48</t>
  </si>
  <si>
    <t>489.59</t>
  </si>
  <si>
    <t>481.61</t>
  </si>
  <si>
    <t>483.87</t>
  </si>
  <si>
    <t>487.71</t>
  </si>
  <si>
    <t>478.61</t>
  </si>
  <si>
    <t>495.6</t>
  </si>
  <si>
    <t>496.96</t>
  </si>
  <si>
    <t>484.94</t>
  </si>
  <si>
    <t>493.93</t>
  </si>
  <si>
    <t>503.3</t>
  </si>
  <si>
    <t>493.89</t>
  </si>
  <si>
    <t>495.59</t>
  </si>
  <si>
    <t>496.37</t>
  </si>
  <si>
    <t>488.32</t>
  </si>
  <si>
    <t>497.98</t>
  </si>
  <si>
    <t>500.17</t>
  </si>
  <si>
    <t>492.49</t>
  </si>
  <si>
    <t>503.67</t>
  </si>
  <si>
    <t>508.41</t>
  </si>
  <si>
    <t>499.09</t>
  </si>
  <si>
    <t>503.47</t>
  </si>
  <si>
    <t>510.16</t>
  </si>
  <si>
    <t>502.41</t>
  </si>
  <si>
    <t>497.92</t>
  </si>
  <si>
    <t>503.94</t>
  </si>
  <si>
    <t>496.85</t>
  </si>
  <si>
    <t>513.59</t>
  </si>
  <si>
    <t>514.91</t>
  </si>
  <si>
    <t>521.49</t>
  </si>
  <si>
    <t>527.27</t>
  </si>
  <si>
    <t>518.02</t>
  </si>
  <si>
    <t>521.92</t>
  </si>
  <si>
    <t>523.57</t>
  </si>
  <si>
    <t>517.95</t>
  </si>
  <si>
    <t>519.29</t>
  </si>
  <si>
    <t>522.64</t>
  </si>
  <si>
    <t>512.82</t>
  </si>
  <si>
    <t>524.3</t>
  </si>
  <si>
    <t>529.02</t>
  </si>
  <si>
    <t>520.33</t>
  </si>
  <si>
    <t>525.78</t>
  </si>
  <si>
    <t>525.87</t>
  </si>
  <si>
    <t>519.49</t>
  </si>
  <si>
    <t>515.33</t>
  </si>
  <si>
    <t>525.52</t>
  </si>
  <si>
    <t>513.35</t>
  </si>
  <si>
    <t>506.19</t>
  </si>
  <si>
    <t>519.87</t>
  </si>
  <si>
    <t>506.04</t>
  </si>
  <si>
    <t>513.44</t>
  </si>
  <si>
    <t>500.28</t>
  </si>
  <si>
    <t>515.81</t>
  </si>
  <si>
    <t>517.47</t>
  </si>
  <si>
    <t>510.74</t>
  </si>
  <si>
    <t>514.84</t>
  </si>
  <si>
    <t>519.78</t>
  </si>
  <si>
    <t>526.21</t>
  </si>
  <si>
    <t>519.35</t>
  </si>
  <si>
    <t>521.52</t>
  </si>
  <si>
    <t>516.98</t>
  </si>
  <si>
    <t>518.45</t>
  </si>
  <si>
    <t>526.1</t>
  </si>
  <si>
    <t>516.59</t>
  </si>
  <si>
    <t>504.75</t>
  </si>
  <si>
    <t>517.19</t>
  </si>
  <si>
    <t>503.61</t>
  </si>
  <si>
    <t>499.48</t>
  </si>
  <si>
    <t>504.61</t>
  </si>
  <si>
    <t>497.61</t>
  </si>
  <si>
    <t>492.31</t>
  </si>
  <si>
    <t>500.1</t>
  </si>
  <si>
    <t>490.19</t>
  </si>
  <si>
    <t>497.34</t>
  </si>
  <si>
    <t>499.34</t>
  </si>
  <si>
    <t>492.74</t>
  </si>
  <si>
    <t>498.95</t>
  </si>
  <si>
    <t>501.89</t>
  </si>
  <si>
    <t>494.13</t>
  </si>
  <si>
    <t>495.55</t>
  </si>
  <si>
    <t>500.36</t>
  </si>
  <si>
    <t>494.49</t>
  </si>
  <si>
    <t>502.35</t>
  </si>
  <si>
    <t>491.97</t>
  </si>
  <si>
    <t>512.94</t>
  </si>
  <si>
    <t>513.97</t>
  </si>
  <si>
    <t>503.53</t>
  </si>
  <si>
    <t>514.46</t>
  </si>
  <si>
    <t>517.5</t>
  </si>
  <si>
    <t>508.13</t>
  </si>
  <si>
    <t>518.52</t>
  </si>
  <si>
    <t>522.05</t>
  </si>
  <si>
    <t>516.05</t>
  </si>
  <si>
    <t>511.85</t>
  </si>
  <si>
    <t>517.48</t>
  </si>
  <si>
    <t>509.05</t>
  </si>
  <si>
    <t>516.96</t>
  </si>
  <si>
    <t>517.91</t>
  </si>
  <si>
    <t>508.24</t>
  </si>
  <si>
    <t>517.03</t>
  </si>
  <si>
    <t>522.96</t>
  </si>
  <si>
    <t>516.09</t>
  </si>
  <si>
    <t>528.88</t>
  </si>
  <si>
    <t>531.98</t>
  </si>
  <si>
    <t>517.78</t>
  </si>
  <si>
    <t>527.05</t>
  </si>
  <si>
    <t>529.73</t>
  </si>
  <si>
    <t>523.4</t>
  </si>
  <si>
    <t>533.76</t>
  </si>
  <si>
    <t>534.64</t>
  </si>
  <si>
    <t>527.15</t>
  </si>
  <si>
    <t>539.04</t>
  </si>
  <si>
    <t>542.24</t>
  </si>
  <si>
    <t>534.62</t>
  </si>
  <si>
    <t>529.43</t>
  </si>
  <si>
    <t>539.34</t>
  </si>
  <si>
    <t>528.95</t>
  </si>
  <si>
    <t>534.85</t>
  </si>
  <si>
    <t>535.27</t>
  </si>
  <si>
    <t>524.57</t>
  </si>
  <si>
    <t>541.58</t>
  </si>
  <si>
    <t>544.59</t>
  </si>
  <si>
    <t>536.46</t>
  </si>
  <si>
    <t>545.21</t>
  </si>
  <si>
    <t>545.44</t>
  </si>
  <si>
    <t>536.96</t>
  </si>
  <si>
    <t>539.15</t>
  </si>
  <si>
    <t>545.86</t>
  </si>
  <si>
    <t>538.53</t>
  </si>
  <si>
    <t>531.68</t>
  </si>
  <si>
    <t>538.36</t>
  </si>
  <si>
    <t>531.6</t>
  </si>
  <si>
    <t>525.09</t>
  </si>
  <si>
    <t>532.54</t>
  </si>
  <si>
    <t>524.25</t>
  </si>
  <si>
    <t>527.96</t>
  </si>
  <si>
    <t>529.55</t>
  </si>
  <si>
    <t>525.41</t>
  </si>
  <si>
    <t>528.68</t>
  </si>
  <si>
    <t>530.37</t>
  </si>
  <si>
    <t>524.47</t>
  </si>
  <si>
    <t>536.54</t>
  </si>
  <si>
    <t>537.67</t>
  </si>
  <si>
    <t>529.61</t>
  </si>
  <si>
    <t>531.46</t>
  </si>
  <si>
    <t>537.01</t>
  </si>
  <si>
    <t>522.32</t>
  </si>
  <si>
    <t>531.96</t>
  </si>
  <si>
    <t>520.55</t>
  </si>
  <si>
    <t>529.86</t>
  </si>
  <si>
    <t>523.67</t>
  </si>
  <si>
    <t>537.95</t>
  </si>
  <si>
    <t>538.95</t>
  </si>
  <si>
    <t>530.8</t>
  </si>
  <si>
    <t>539.05</t>
  </si>
  <si>
    <t>540.39</t>
  </si>
  <si>
    <t>535.07</t>
  </si>
  <si>
    <t>551.94</t>
  </si>
  <si>
    <t>553.16</t>
  </si>
  <si>
    <t>539.49</t>
  </si>
  <si>
    <t>550.17</t>
  </si>
  <si>
    <t>553.76</t>
  </si>
  <si>
    <t>546.27</t>
  </si>
  <si>
    <t>546.28</t>
  </si>
  <si>
    <t>550.9</t>
  </si>
  <si>
    <t>545.45</t>
  </si>
  <si>
    <t>540.83</t>
  </si>
  <si>
    <t>548.78</t>
  </si>
  <si>
    <t>540.81</t>
  </si>
  <si>
    <t>544.16</t>
  </si>
  <si>
    <t>544.24</t>
  </si>
  <si>
    <t>538.09</t>
  </si>
  <si>
    <t>553.67</t>
  </si>
  <si>
    <t>554.01</t>
  </si>
  <si>
    <t>544.5</t>
  </si>
  <si>
    <t>554.53</t>
  </si>
  <si>
    <t>557.71</t>
  </si>
  <si>
    <t>549.36</t>
  </si>
  <si>
    <t>549.91</t>
  </si>
  <si>
    <t>558.25</t>
  </si>
  <si>
    <t>549.85</t>
  </si>
  <si>
    <t>546.23</t>
  </si>
  <si>
    <t>549.68</t>
  </si>
  <si>
    <t>541.41</t>
  </si>
  <si>
    <t>552.67</t>
  </si>
  <si>
    <t>561.78</t>
  </si>
  <si>
    <t>551.26</t>
  </si>
  <si>
    <t>559.28</t>
  </si>
  <si>
    <t>550.64</t>
  </si>
  <si>
    <t>549.49</t>
  </si>
  <si>
    <t>554.21</t>
  </si>
  <si>
    <t>547.7</t>
  </si>
  <si>
    <t>546.73</t>
  </si>
  <si>
    <t>552.71</t>
  </si>
  <si>
    <t>546.14</t>
  </si>
  <si>
    <t>555.66</t>
  </si>
  <si>
    <t>556.75</t>
  </si>
  <si>
    <t>546.72</t>
  </si>
  <si>
    <t>552.78</t>
  </si>
  <si>
    <t>555.25</t>
  </si>
  <si>
    <t>551.21</t>
  </si>
  <si>
    <t>562.67</t>
  </si>
  <si>
    <t>563.17</t>
  </si>
  <si>
    <t>554.07</t>
  </si>
  <si>
    <t>560.4</t>
  </si>
  <si>
    <t>564.49</t>
  </si>
  <si>
    <t>557.6</t>
  </si>
  <si>
    <t>564.86</t>
  </si>
  <si>
    <t>565.03</t>
  </si>
  <si>
    <t>561.02</t>
  </si>
  <si>
    <t>571.01</t>
  </si>
  <si>
    <t>571.62</t>
  </si>
  <si>
    <t>559.38</t>
  </si>
  <si>
    <t>568.51</t>
  </si>
  <si>
    <t>572.55</t>
  </si>
  <si>
    <t>566.05</t>
  </si>
  <si>
    <t>567.72</t>
  </si>
  <si>
    <t>572.06</t>
  </si>
  <si>
    <t>564.61</t>
  </si>
  <si>
    <t>570.62</t>
  </si>
  <si>
    <t>571.95</t>
  </si>
  <si>
    <t>566.25</t>
  </si>
  <si>
    <t>558.44</t>
  </si>
  <si>
    <t>568.13</t>
  </si>
  <si>
    <t>557.29</t>
  </si>
  <si>
    <t>555.74</t>
  </si>
  <si>
    <t>559.14</t>
  </si>
  <si>
    <t>550.42</t>
  </si>
  <si>
    <t>BS</t>
  </si>
  <si>
    <t>557.87</t>
  </si>
  <si>
    <t>560.8</t>
  </si>
  <si>
    <t>554.91</t>
  </si>
  <si>
    <t>557.91</t>
  </si>
  <si>
    <t>561.92</t>
  </si>
  <si>
    <t>556.12</t>
  </si>
  <si>
    <t>567.64</t>
  </si>
  <si>
    <t>569.47</t>
  </si>
  <si>
    <t>558.81</t>
  </si>
  <si>
    <t>574.52</t>
  </si>
  <si>
    <t>576.39</t>
  </si>
  <si>
    <t>568.9</t>
  </si>
  <si>
    <t>578.37</t>
  </si>
  <si>
    <t>571.65</t>
  </si>
  <si>
    <t>574.94</t>
  </si>
  <si>
    <t>580.32</t>
  </si>
  <si>
    <t>572.9</t>
  </si>
  <si>
    <t>585.26</t>
  </si>
  <si>
    <t>575.58</t>
  </si>
  <si>
    <t>592.48</t>
  </si>
  <si>
    <t>593.71</t>
  </si>
  <si>
    <t>585.98</t>
  </si>
  <si>
    <t>592.64</t>
  </si>
  <si>
    <t>595.26</t>
  </si>
  <si>
    <t>587.48</t>
  </si>
  <si>
    <t>599.13</t>
  </si>
  <si>
    <t>602.5</t>
  </si>
  <si>
    <t>592.02</t>
  </si>
  <si>
    <t>597.1</t>
  </si>
  <si>
    <t>603.26</t>
  </si>
  <si>
    <t>594.23</t>
  </si>
  <si>
    <t>589.84</t>
  </si>
  <si>
    <t>596.43</t>
  </si>
  <si>
    <t>589.18</t>
  </si>
  <si>
    <t>583.9</t>
  </si>
  <si>
    <t>594.32</t>
  </si>
  <si>
    <t>580.68</t>
  </si>
  <si>
    <t>588.06</t>
  </si>
  <si>
    <t>590.38</t>
  </si>
  <si>
    <t>584.91</t>
  </si>
  <si>
    <t>589.97</t>
  </si>
  <si>
    <t>595.18</t>
  </si>
  <si>
    <t>587.89</t>
  </si>
  <si>
    <t>586.43</t>
  </si>
  <si>
    <t>594.78</t>
  </si>
  <si>
    <t>598.45</t>
  </si>
  <si>
    <t>599.43</t>
  </si>
  <si>
    <t>587.05</t>
  </si>
  <si>
    <t>601.1</t>
  </si>
  <si>
    <t>604.36</t>
  </si>
  <si>
    <t>597.7</t>
  </si>
  <si>
    <t>611.12</t>
  </si>
  <si>
    <t>616.39</t>
  </si>
  <si>
    <t>603.03</t>
  </si>
  <si>
    <t>611.15</t>
  </si>
  <si>
    <t>616.88</t>
  </si>
  <si>
    <t>608.34</t>
  </si>
  <si>
    <t>612.49</t>
  </si>
  <si>
    <t>613.98</t>
  </si>
  <si>
    <t>606.29</t>
  </si>
  <si>
    <t>615.14</t>
  </si>
  <si>
    <t>615.45</t>
  </si>
  <si>
    <t>609.15</t>
  </si>
  <si>
    <t>609.11</t>
  </si>
  <si>
    <t>618.42</t>
  </si>
  <si>
    <t>608.74</t>
  </si>
  <si>
    <t>599.18</t>
  </si>
  <si>
    <t>607.83</t>
  </si>
  <si>
    <t>598.74</t>
  </si>
  <si>
    <t>600.44</t>
  </si>
  <si>
    <t>602.19</t>
  </si>
  <si>
    <t>591.28</t>
  </si>
  <si>
    <t>602.77</t>
  </si>
  <si>
    <t>610.35</t>
  </si>
  <si>
    <t>600.4</t>
  </si>
  <si>
    <t>603.71</t>
  </si>
  <si>
    <t>609.55</t>
  </si>
  <si>
    <t>602.33</t>
  </si>
  <si>
    <t>609.53</t>
  </si>
  <si>
    <t>609.94</t>
  </si>
  <si>
    <t>602.21</t>
  </si>
  <si>
    <t>608.99</t>
  </si>
  <si>
    <t>617.65</t>
  </si>
  <si>
    <t>607.66</t>
  </si>
  <si>
    <t>608.48</t>
  </si>
  <si>
    <t>608.93</t>
  </si>
  <si>
    <t>602.14</t>
  </si>
  <si>
    <t>608.51</t>
  </si>
  <si>
    <t>602.8</t>
  </si>
  <si>
    <t>589.36</t>
  </si>
  <si>
    <t>601.18</t>
  </si>
  <si>
    <t>585.76</t>
  </si>
  <si>
    <t>588.08</t>
  </si>
  <si>
    <t>593.6</t>
  </si>
  <si>
    <t>582.88</t>
  </si>
  <si>
    <t>581.22</t>
  </si>
  <si>
    <t>576.78</t>
  </si>
  <si>
    <t>579.68</t>
  </si>
  <si>
    <t>572.79</t>
  </si>
  <si>
    <t>581.65</t>
  </si>
  <si>
    <t>582.94</t>
  </si>
  <si>
    <t>574.74</t>
  </si>
  <si>
    <t>575.61</t>
  </si>
  <si>
    <t>586.41</t>
  </si>
  <si>
    <t>575.33</t>
  </si>
  <si>
    <t>567.02</t>
  </si>
  <si>
    <t>577.73</t>
  </si>
  <si>
    <t>565.01</t>
  </si>
  <si>
    <t>572.56</t>
  </si>
  <si>
    <t>565.04</t>
  </si>
  <si>
    <t>570.39</t>
  </si>
  <si>
    <t>580.12</t>
  </si>
  <si>
    <t>570.27</t>
  </si>
  <si>
    <t>591.24</t>
  </si>
  <si>
    <t>591.7</t>
  </si>
  <si>
    <t>571.67</t>
  </si>
  <si>
    <t>590.99</t>
  </si>
  <si>
    <t>597.31</t>
  </si>
  <si>
    <t>588.86</t>
  </si>
  <si>
    <t>589.73</t>
  </si>
  <si>
    <t>590.88</t>
  </si>
  <si>
    <t>582.81</t>
  </si>
  <si>
    <t>592.96</t>
  </si>
  <si>
    <t>597.76</t>
  </si>
  <si>
    <t>587.72</t>
  </si>
  <si>
    <t>601.75</t>
  </si>
  <si>
    <t>601.84</t>
  </si>
  <si>
    <t>589.78</t>
  </si>
  <si>
    <t>596.21</t>
  </si>
  <si>
    <t>602.35</t>
  </si>
  <si>
    <t>595.8</t>
  </si>
  <si>
    <t>605.33</t>
  </si>
  <si>
    <t>606.64</t>
  </si>
  <si>
    <t>596.91</t>
  </si>
  <si>
    <t>610.69</t>
  </si>
  <si>
    <t>602.71</t>
  </si>
  <si>
    <t>615.08</t>
  </si>
  <si>
    <t>618.9</t>
  </si>
  <si>
    <t>610.02</t>
  </si>
  <si>
    <t>609.67</t>
  </si>
  <si>
    <t>618.07</t>
  </si>
  <si>
    <t>607.84</t>
  </si>
  <si>
    <t>614.85</t>
  </si>
  <si>
    <t>608.63</t>
  </si>
  <si>
    <t>613.02</t>
  </si>
  <si>
    <t>614.12</t>
  </si>
  <si>
    <t>606.95</t>
  </si>
  <si>
    <t>608.11</t>
  </si>
  <si>
    <t>617.88</t>
  </si>
  <si>
    <t>605.75</t>
  </si>
  <si>
    <t>594.31</t>
  </si>
  <si>
    <t>608.16</t>
  </si>
  <si>
    <t>600.73</t>
  </si>
  <si>
    <t>603.58</t>
  </si>
  <si>
    <t>588.17</t>
  </si>
  <si>
    <t>605.59</t>
  </si>
  <si>
    <t>606.68</t>
  </si>
  <si>
    <t>599.69</t>
  </si>
  <si>
    <t>614.77</t>
  </si>
  <si>
    <t>616.7</t>
  </si>
  <si>
    <t>606.21</t>
  </si>
  <si>
    <t>622.03</t>
  </si>
  <si>
    <t>622.84</t>
  </si>
  <si>
    <t>615.17</t>
  </si>
  <si>
    <t>618.56</t>
  </si>
  <si>
    <t>626.49</t>
  </si>
  <si>
    <t>617.5</t>
  </si>
  <si>
    <t>620.28</t>
  </si>
  <si>
    <t>627.29</t>
  </si>
  <si>
    <t>614.64</t>
  </si>
  <si>
    <t>617.57</t>
  </si>
  <si>
    <t>620.22</t>
  </si>
  <si>
    <t>615.33</t>
  </si>
  <si>
    <t>622.09</t>
  </si>
  <si>
    <t>625.99</t>
  </si>
  <si>
    <t>618.22</t>
  </si>
  <si>
    <t>619.16</t>
  </si>
  <si>
    <t>624.53</t>
  </si>
  <si>
    <t>617.15</t>
  </si>
  <si>
    <t>612.08</t>
  </si>
  <si>
    <t>617.98</t>
  </si>
  <si>
    <t>609.86</t>
  </si>
  <si>
    <t>616.66</t>
  </si>
  <si>
    <t>620.18</t>
  </si>
  <si>
    <t>610.78</t>
  </si>
  <si>
    <t>622.38</t>
  </si>
  <si>
    <t>628.17</t>
  </si>
  <si>
    <t>617.91</t>
  </si>
  <si>
    <t>618.34</t>
  </si>
  <si>
    <t>623.93</t>
  </si>
  <si>
    <t>618.06</t>
  </si>
  <si>
    <t>614.33</t>
  </si>
  <si>
    <t>617.08</t>
  </si>
  <si>
    <t>611.93</t>
  </si>
  <si>
    <t>617.21</t>
  </si>
  <si>
    <t>619.02</t>
  </si>
  <si>
    <t>612.03</t>
  </si>
  <si>
    <t>624.65</t>
  </si>
  <si>
    <t>625.11</t>
  </si>
  <si>
    <t>618.44</t>
  </si>
  <si>
    <t>631.3</t>
  </si>
  <si>
    <t>634.14</t>
  </si>
  <si>
    <t>622.89</t>
  </si>
  <si>
    <t>617.52</t>
  </si>
  <si>
    <t>629.43</t>
  </si>
  <si>
    <t>617.4</t>
  </si>
  <si>
    <t>615.15</t>
  </si>
  <si>
    <t>622.46</t>
  </si>
  <si>
    <t>613.06</t>
  </si>
  <si>
    <t>608.38</t>
  </si>
  <si>
    <t>612.69</t>
  </si>
  <si>
    <t>606.48</t>
  </si>
  <si>
    <t>605.42</t>
  </si>
  <si>
    <t>611.82</t>
  </si>
  <si>
    <t>599.64</t>
  </si>
  <si>
    <t>603.13</t>
  </si>
  <si>
    <t>606.5</t>
  </si>
  <si>
    <t>601.38</t>
  </si>
  <si>
    <t>613.61</t>
  </si>
  <si>
    <t>603.77</t>
  </si>
  <si>
    <t>612.38</t>
  </si>
  <si>
    <t>616.3</t>
  </si>
  <si>
    <t>611.81</t>
  </si>
  <si>
    <t>609.48</t>
  </si>
  <si>
    <t>614.74</t>
  </si>
  <si>
    <t>607.38</t>
  </si>
  <si>
    <t>617.02</t>
  </si>
  <si>
    <t>617.36</t>
  </si>
  <si>
    <t>609.49</t>
  </si>
  <si>
    <t>614.52</t>
  </si>
  <si>
    <t>619.54</t>
  </si>
  <si>
    <t>612.61</t>
  </si>
  <si>
    <t>621.26</t>
  </si>
  <si>
    <t>622.31</t>
  </si>
  <si>
    <t>615.72</t>
  </si>
  <si>
    <t>621.92</t>
  </si>
  <si>
    <t>627.12</t>
  </si>
  <si>
    <t>619.1</t>
  </si>
  <si>
    <t>622.54</t>
  </si>
  <si>
    <t>626.43</t>
  </si>
  <si>
    <t>620.36</t>
  </si>
  <si>
    <t>626.28</t>
  </si>
  <si>
    <t>627.99</t>
  </si>
  <si>
    <t>621.66</t>
  </si>
  <si>
    <t>623.24</t>
  </si>
  <si>
    <t>629.34</t>
  </si>
  <si>
    <t>621.72</t>
  </si>
  <si>
    <t>616.35</t>
  </si>
  <si>
    <t>621.99</t>
  </si>
  <si>
    <t>614.75</t>
  </si>
  <si>
    <t>616.97</t>
  </si>
  <si>
    <t>621.79</t>
  </si>
  <si>
    <t>616.51</t>
  </si>
  <si>
    <t>616.23</t>
  </si>
  <si>
    <t>617.44</t>
  </si>
  <si>
    <t>618.48</t>
  </si>
  <si>
    <t>613.43</t>
  </si>
  <si>
    <t>617.53</t>
  </si>
  <si>
    <t>621.12</t>
  </si>
  <si>
    <t>615.55</t>
  </si>
  <si>
    <t>621.6</t>
  </si>
  <si>
    <t>625.37</t>
  </si>
  <si>
    <t>618.78</t>
  </si>
  <si>
    <t>614.08</t>
  </si>
  <si>
    <t>620.45</t>
  </si>
  <si>
    <t>613.87</t>
  </si>
  <si>
    <t>606.08</t>
  </si>
  <si>
    <t>605.92</t>
  </si>
  <si>
    <t>613.78</t>
  </si>
  <si>
    <t>604.47</t>
  </si>
  <si>
    <t>618.55</t>
  </si>
  <si>
    <t>619.67</t>
  </si>
  <si>
    <t>618.39</t>
  </si>
  <si>
    <t>620.95</t>
  </si>
  <si>
    <t>616.24</t>
  </si>
  <si>
    <t>628.11</t>
  </si>
  <si>
    <t>628.86</t>
  </si>
  <si>
    <t>638.62</t>
  </si>
  <si>
    <t>628.62</t>
  </si>
  <si>
    <t>636.29</t>
  </si>
  <si>
    <t>644.06</t>
  </si>
  <si>
    <t>633.5</t>
  </si>
  <si>
    <t>644.48</t>
  </si>
  <si>
    <t>644.55</t>
  </si>
  <si>
    <t>635.67</t>
  </si>
  <si>
    <t>645.3</t>
  </si>
  <si>
    <t>640.84</t>
  </si>
  <si>
    <t>635.47</t>
  </si>
  <si>
    <t>648.79</t>
  </si>
  <si>
    <t>633.47</t>
  </si>
  <si>
    <t>647.7</t>
  </si>
  <si>
    <t>654.07</t>
  </si>
  <si>
    <t>637.42</t>
  </si>
  <si>
    <t>650.48</t>
  </si>
  <si>
    <t>653.9</t>
  </si>
  <si>
    <t>644.66</t>
  </si>
  <si>
    <t>652.33</t>
  </si>
  <si>
    <t>653.69</t>
  </si>
  <si>
    <t>644.74</t>
  </si>
  <si>
    <t>655.1</t>
  </si>
  <si>
    <t>662.06</t>
  </si>
  <si>
    <t>651.12</t>
  </si>
  <si>
    <t>661.13</t>
  </si>
  <si>
    <t>662.64</t>
  </si>
  <si>
    <t>654.58</t>
  </si>
  <si>
    <t>665.12</t>
  </si>
  <si>
    <t>666.37</t>
  </si>
  <si>
    <t>657.75</t>
  </si>
  <si>
    <t>672.54</t>
  </si>
  <si>
    <t>672.83</t>
  </si>
  <si>
    <t>667.62</t>
  </si>
  <si>
    <t>676.15</t>
  </si>
  <si>
    <t>680.09</t>
  </si>
  <si>
    <t>674.87</t>
  </si>
  <si>
    <t>671.25</t>
  </si>
  <si>
    <t>678.1</t>
  </si>
  <si>
    <t>669.6</t>
  </si>
  <si>
    <t>671.85</t>
  </si>
  <si>
    <t>663.58</t>
  </si>
  <si>
    <t>672.92</t>
  </si>
  <si>
    <t>676.39</t>
  </si>
  <si>
    <t>667.4</t>
  </si>
  <si>
    <t>674.65</t>
  </si>
  <si>
    <t>677.2</t>
  </si>
  <si>
    <t>668.46</t>
  </si>
  <si>
    <t>676.87</t>
  </si>
  <si>
    <t>672.07</t>
  </si>
  <si>
    <t>675.18</t>
  </si>
  <si>
    <t>684.06</t>
  </si>
  <si>
    <t>672.1</t>
  </si>
  <si>
    <t>675.57</t>
  </si>
  <si>
    <t>669.91</t>
  </si>
  <si>
    <t>666.32</t>
  </si>
  <si>
    <t>671.01</t>
  </si>
  <si>
    <t>664.42</t>
  </si>
  <si>
    <t>673.91</t>
  </si>
  <si>
    <t>675.69</t>
  </si>
  <si>
    <t>669.59</t>
  </si>
  <si>
    <t>670.48</t>
  </si>
  <si>
    <t>680.15</t>
  </si>
  <si>
    <t>669.72</t>
  </si>
  <si>
    <t>669.87</t>
  </si>
  <si>
    <t>669.95</t>
  </si>
  <si>
    <t>665.81</t>
  </si>
  <si>
    <t>667.89</t>
  </si>
  <si>
    <t>669.57</t>
  </si>
  <si>
    <t>662.39</t>
  </si>
  <si>
    <t>673.12</t>
  </si>
  <si>
    <t>674.08</t>
  </si>
  <si>
    <t>665.85</t>
  </si>
  <si>
    <t>687.59</t>
  </si>
  <si>
    <t>692.77</t>
  </si>
  <si>
    <t>685.19</t>
  </si>
  <si>
    <t>691.47</t>
  </si>
  <si>
    <t>695.23</t>
  </si>
</sst>
</file>

<file path=xl/styles.xml><?xml version="1.0" encoding="utf-8"?>
<styleSheet xmlns="http://schemas.openxmlformats.org/spreadsheetml/2006/main">
  <numFmts count="5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E+00"/>
    <numFmt numFmtId="177" formatCode="0.000000"/>
    <numFmt numFmtId="178" formatCode="0.000000000"/>
    <numFmt numFmtId="179" formatCode="0.00000E+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"/>
    <numFmt numFmtId="188" formatCode="0.0000000000"/>
    <numFmt numFmtId="189" formatCode="0.000"/>
    <numFmt numFmtId="190" formatCode="0.0000"/>
    <numFmt numFmtId="191" formatCode="0.0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000000E+00"/>
    <numFmt numFmtId="198" formatCode="0.000000000000E+00"/>
    <numFmt numFmtId="199" formatCode="0.0000000000000E+00"/>
    <numFmt numFmtId="200" formatCode="0.00000000000000E+00"/>
    <numFmt numFmtId="201" formatCode="0.000000000000000E+00"/>
    <numFmt numFmtId="202" formatCode="0.0000000000000000E+00"/>
    <numFmt numFmtId="203" formatCode="0.00000000000000000E+00"/>
    <numFmt numFmtId="204" formatCode="0.000000000000000000E+00"/>
    <numFmt numFmtId="205" formatCode="0.0000000000000000000E+00"/>
    <numFmt numFmtId="206" formatCode="0.000E+00"/>
    <numFmt numFmtId="207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14" fontId="0" fillId="33" borderId="0" xfId="0" applyNumberFormat="1" applyFill="1" applyAlignment="1">
      <alignment wrapText="1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wrapText="1"/>
    </xf>
    <xf numFmtId="2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4" fontId="0" fillId="33" borderId="14" xfId="0" applyNumberFormat="1" applyFill="1" applyBorder="1" applyAlignment="1">
      <alignment horizontal="right" vertical="center" wrapText="1"/>
    </xf>
    <xf numFmtId="2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181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2" fontId="0" fillId="0" borderId="0" xfId="59" applyNumberFormat="1" applyFont="1" applyFill="1" applyBorder="1" applyAlignment="1">
      <alignment horizontal="right"/>
    </xf>
    <xf numFmtId="189" fontId="0" fillId="0" borderId="0" xfId="59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14" fontId="0" fillId="33" borderId="13" xfId="0" applyNumberFormat="1" applyFill="1" applyBorder="1" applyAlignment="1">
      <alignment wrapText="1"/>
    </xf>
    <xf numFmtId="0" fontId="0" fillId="33" borderId="13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38" borderId="24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206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177" fontId="0" fillId="37" borderId="10" xfId="0" applyNumberFormat="1" applyFill="1" applyBorder="1" applyAlignment="1">
      <alignment vertical="center"/>
    </xf>
    <xf numFmtId="177" fontId="0" fillId="0" borderId="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39" borderId="10" xfId="0" applyNumberFormat="1" applyFill="1" applyBorder="1" applyAlignment="1">
      <alignment/>
    </xf>
    <xf numFmtId="183" fontId="0" fillId="0" borderId="14" xfId="59" applyNumberFormat="1" applyFont="1" applyBorder="1" applyAlignment="1">
      <alignment/>
    </xf>
    <xf numFmtId="183" fontId="0" fillId="0" borderId="25" xfId="59" applyNumberFormat="1" applyFont="1" applyBorder="1" applyAlignment="1">
      <alignment/>
    </xf>
    <xf numFmtId="183" fontId="0" fillId="0" borderId="21" xfId="59" applyNumberFormat="1" applyFont="1" applyBorder="1" applyAlignment="1">
      <alignment/>
    </xf>
    <xf numFmtId="14" fontId="0" fillId="39" borderId="10" xfId="0" applyNumberFormat="1" applyFill="1" applyBorder="1" applyAlignment="1">
      <alignment wrapText="1"/>
    </xf>
    <xf numFmtId="2" fontId="0" fillId="39" borderId="10" xfId="0" applyNumberFormat="1" applyFill="1" applyBorder="1" applyAlignment="1">
      <alignment horizontal="right"/>
    </xf>
    <xf numFmtId="10" fontId="0" fillId="0" borderId="22" xfId="59" applyNumberFormat="1" applyFont="1" applyBorder="1" applyAlignment="1">
      <alignment/>
    </xf>
    <xf numFmtId="10" fontId="0" fillId="0" borderId="19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26" xfId="0" applyBorder="1" applyAlignment="1">
      <alignment/>
    </xf>
    <xf numFmtId="0" fontId="3" fillId="40" borderId="27" xfId="0" applyFont="1" applyFill="1" applyBorder="1" applyAlignment="1">
      <alignment horizontal="center"/>
    </xf>
    <xf numFmtId="0" fontId="3" fillId="40" borderId="28" xfId="0" applyFont="1" applyFill="1" applyBorder="1" applyAlignment="1">
      <alignment horizontal="center"/>
    </xf>
    <xf numFmtId="188" fontId="0" fillId="0" borderId="16" xfId="0" applyNumberFormat="1" applyBorder="1" applyAlignment="1">
      <alignment/>
    </xf>
    <xf numFmtId="10" fontId="0" fillId="0" borderId="20" xfId="59" applyNumberFormat="1" applyFont="1" applyBorder="1" applyAlignment="1">
      <alignment/>
    </xf>
    <xf numFmtId="188" fontId="0" fillId="0" borderId="21" xfId="0" applyNumberFormat="1" applyBorder="1" applyAlignment="1">
      <alignment/>
    </xf>
    <xf numFmtId="0" fontId="3" fillId="41" borderId="27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right"/>
    </xf>
    <xf numFmtId="188" fontId="0" fillId="0" borderId="29" xfId="0" applyNumberFormat="1" applyBorder="1" applyAlignment="1">
      <alignment/>
    </xf>
    <xf numFmtId="182" fontId="3" fillId="35" borderId="13" xfId="59" applyNumberFormat="1" applyFont="1" applyFill="1" applyBorder="1" applyAlignment="1">
      <alignment/>
    </xf>
    <xf numFmtId="0" fontId="0" fillId="42" borderId="0" xfId="0" applyFill="1" applyAlignment="1">
      <alignment horizontal="right"/>
    </xf>
    <xf numFmtId="0" fontId="0" fillId="42" borderId="0" xfId="0" applyFill="1" applyAlignment="1">
      <alignment/>
    </xf>
    <xf numFmtId="2" fontId="0" fillId="42" borderId="0" xfId="0" applyNumberForma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19" xfId="0" applyFont="1" applyFill="1" applyBorder="1" applyAlignment="1">
      <alignment/>
    </xf>
    <xf numFmtId="182" fontId="3" fillId="0" borderId="16" xfId="59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182" fontId="3" fillId="0" borderId="21" xfId="59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82" fontId="3" fillId="0" borderId="29" xfId="59" applyNumberFormat="1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ill="1" applyBorder="1" applyAlignment="1">
      <alignment/>
    </xf>
    <xf numFmtId="0" fontId="3" fillId="37" borderId="27" xfId="0" applyFont="1" applyFill="1" applyBorder="1" applyAlignment="1">
      <alignment horizontal="right"/>
    </xf>
    <xf numFmtId="182" fontId="3" fillId="37" borderId="28" xfId="59" applyNumberFormat="1" applyFont="1" applyFill="1" applyBorder="1" applyAlignment="1">
      <alignment/>
    </xf>
    <xf numFmtId="177" fontId="0" fillId="37" borderId="14" xfId="0" applyNumberFormat="1" applyFill="1" applyBorder="1" applyAlignment="1">
      <alignment horizontal="right" vertical="center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/>
    </xf>
    <xf numFmtId="183" fontId="0" fillId="0" borderId="0" xfId="59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19" xfId="0" applyBorder="1" applyAlignment="1">
      <alignment/>
    </xf>
    <xf numFmtId="182" fontId="3" fillId="0" borderId="23" xfId="59" applyNumberFormat="1" applyFont="1" applyFill="1" applyBorder="1" applyAlignment="1">
      <alignment/>
    </xf>
    <xf numFmtId="182" fontId="0" fillId="0" borderId="21" xfId="59" applyNumberFormat="1" applyFont="1" applyFill="1" applyBorder="1" applyAlignment="1">
      <alignment/>
    </xf>
    <xf numFmtId="0" fontId="0" fillId="44" borderId="15" xfId="0" applyFill="1" applyBorder="1" applyAlignment="1">
      <alignment horizontal="center"/>
    </xf>
    <xf numFmtId="0" fontId="0" fillId="44" borderId="30" xfId="0" applyFill="1" applyBorder="1" applyAlignment="1">
      <alignment horizontal="center"/>
    </xf>
    <xf numFmtId="0" fontId="0" fillId="44" borderId="23" xfId="0" applyFill="1" applyBorder="1" applyAlignment="1">
      <alignment horizontal="center"/>
    </xf>
    <xf numFmtId="0" fontId="0" fillId="0" borderId="0" xfId="0" applyAlignment="1">
      <alignment wrapText="1"/>
    </xf>
    <xf numFmtId="0" fontId="7" fillId="45" borderId="13" xfId="0" applyFont="1" applyFill="1" applyBorder="1" applyAlignment="1">
      <alignment horizontal="center" wrapText="1"/>
    </xf>
    <xf numFmtId="14" fontId="0" fillId="42" borderId="31" xfId="0" applyNumberFormat="1" applyFill="1" applyBorder="1" applyAlignment="1">
      <alignment horizontal="center" wrapText="1"/>
    </xf>
    <xf numFmtId="14" fontId="0" fillId="42" borderId="11" xfId="0" applyNumberFormat="1" applyFill="1" applyBorder="1" applyAlignment="1">
      <alignment horizontal="center" wrapText="1"/>
    </xf>
    <xf numFmtId="14" fontId="0" fillId="42" borderId="32" xfId="0" applyNumberFormat="1" applyFill="1" applyBorder="1" applyAlignment="1">
      <alignment horizontal="center" wrapText="1"/>
    </xf>
    <xf numFmtId="0" fontId="0" fillId="42" borderId="33" xfId="0" applyFill="1" applyBorder="1" applyAlignment="1">
      <alignment horizontal="center" wrapText="1"/>
    </xf>
    <xf numFmtId="0" fontId="4" fillId="46" borderId="34" xfId="0" applyFont="1" applyFill="1" applyBorder="1" applyAlignment="1">
      <alignment horizontal="center" vertical="center"/>
    </xf>
    <xf numFmtId="0" fontId="5" fillId="44" borderId="35" xfId="0" applyFont="1" applyFill="1" applyBorder="1" applyAlignment="1">
      <alignment horizontal="center" vertical="center"/>
    </xf>
    <xf numFmtId="0" fontId="5" fillId="44" borderId="36" xfId="0" applyFont="1" applyFill="1" applyBorder="1" applyAlignment="1">
      <alignment horizontal="center" vertical="center"/>
    </xf>
    <xf numFmtId="0" fontId="5" fillId="44" borderId="37" xfId="0" applyFont="1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0" fillId="44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44" borderId="24" xfId="0" applyFont="1" applyFill="1" applyBorder="1" applyAlignment="1">
      <alignment horizontal="center" vertical="center"/>
    </xf>
    <xf numFmtId="0" fontId="5" fillId="44" borderId="15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36" borderId="4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horizontal="center" vertical="center"/>
    </xf>
    <xf numFmtId="0" fontId="3" fillId="47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OMXS30 - Closing Price</a:t>
            </a:r>
          </a:p>
        </c:rich>
      </c:tx>
      <c:layout>
        <c:manualLayout>
          <c:xMode val="factor"/>
          <c:yMode val="factor"/>
          <c:x val="0.038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825"/>
          <c:w val="0.985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Closing price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strRef>
              <c:f>data!$B$189:$B$1201</c:f>
              <c:strCache/>
            </c:strRef>
          </c:cat>
          <c:val>
            <c:numRef>
              <c:f>data!$H$189:$H$1201</c:f>
              <c:numCache/>
            </c:numRef>
          </c:val>
          <c:smooth val="0"/>
        </c:ser>
        <c:marker val="1"/>
        <c:axId val="14560437"/>
        <c:axId val="63935070"/>
      </c:lineChart>
      <c:dateAx>
        <c:axId val="145604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5070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43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ln(St/So)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5"/>
          <c:w val="0.9742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OMXS30!$B$194:$B$1206</c:f>
              <c:strCache/>
            </c:strRef>
          </c:cat>
          <c:val>
            <c:numRef>
              <c:f>OMXS30!$E$194:$E$1206</c:f>
              <c:numCache/>
            </c:numRef>
          </c:val>
          <c:smooth val="0"/>
        </c:ser>
        <c:marker val="1"/>
        <c:axId val="38544719"/>
        <c:axId val="11358152"/>
      </c:lineChart>
      <c:dateAx>
        <c:axId val="385447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8152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3-month Volatility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35"/>
          <c:w val="0.97125"/>
          <c:h val="0.85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OMXS30!$B$194:$B$1206</c:f>
              <c:strCache/>
            </c:strRef>
          </c:cat>
          <c:val>
            <c:numRef>
              <c:f>OMXS30!$K$194:$K$1206</c:f>
              <c:numCache/>
            </c:numRef>
          </c:val>
          <c:smooth val="0"/>
        </c:ser>
        <c:marker val="1"/>
        <c:axId val="35114505"/>
        <c:axId val="47595090"/>
      </c:lineChart>
      <c:dateAx>
        <c:axId val="351145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5090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7595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σ) 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85"/>
          <c:w val="0.949"/>
          <c:h val="0.88675"/>
        </c:manualLayout>
      </c:layout>
      <c:lineChart>
        <c:grouping val="standard"/>
        <c:varyColors val="0"/>
        <c:ser>
          <c:idx val="1"/>
          <c:order val="0"/>
          <c:tx>
            <c:strRef>
              <c:f>'N-R (PUT)'!$I$3</c:f>
              <c:strCache>
                <c:ptCount val="1"/>
                <c:pt idx="0">
                  <c:v>BS(σ)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'N-R (PUT)'!$H$4:$H$1704</c:f>
              <c:numCache/>
            </c:numRef>
          </c:cat>
          <c:val>
            <c:numRef>
              <c:f>'N-R (PUT)'!$I$4:$I$1704</c:f>
              <c:numCache/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52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7052"/>
        <c:crosses val="autoZero"/>
        <c:auto val="1"/>
        <c:lblOffset val="100"/>
        <c:tickLblSkip val="92"/>
        <c:noMultiLvlLbl val="0"/>
      </c:catAx>
      <c:valAx>
        <c:axId val="29997052"/>
        <c:scaling>
          <c:orientation val="minMax"/>
          <c:max val="120"/>
          <c:min val="1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5675"/>
          <c:w val="0.9162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'N-R (PUT)'!$C$24</c:f>
              <c:strCache>
                <c:ptCount val="1"/>
                <c:pt idx="0">
                  <c:v>Implied Vol.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'N-R (PUT)'!$B$25:$B$63</c:f>
              <c:numCache/>
            </c:numRef>
          </c:cat>
          <c:val>
            <c:numRef>
              <c:f>'N-R (PUT)'!$C$25:$C$63</c:f>
              <c:numCache/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Expiration Time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tickLblSkip val="3"/>
        <c:noMultiLvlLbl val="0"/>
      </c:catAx>
      <c:valAx>
        <c:axId val="13842118"/>
        <c:scaling>
          <c:orientation val="minMax"/>
          <c:min val="0.1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Implied Volatilitytyy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65"/>
          <c:w val="0.9232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'N-R (PUT)'!$F$24</c:f>
              <c:strCache>
                <c:ptCount val="1"/>
                <c:pt idx="0">
                  <c:v>Implied Vol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'N-R (PUT)'!$E$25:$E$49</c:f>
              <c:numCache/>
            </c:numRef>
          </c:cat>
          <c:val>
            <c:numRef>
              <c:f>'N-R (PUT)'!$F$25:$F$49</c:f>
              <c:numCache/>
            </c:numRef>
          </c:val>
          <c:smooth val="0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Strike price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tickLblSkip val="2"/>
        <c:noMultiLvlLbl val="0"/>
      </c:catAx>
      <c:valAx>
        <c:axId val="4746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Implied Volatility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0199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σ)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45"/>
          <c:w val="0.96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'N-R (CALL)'!$H$3</c:f>
              <c:strCache>
                <c:ptCount val="1"/>
                <c:pt idx="0">
                  <c:v>BS(σ)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'N-R (CALL)'!$G$4:$G$1754</c:f>
              <c:numCache/>
            </c:numRef>
          </c:cat>
          <c:val>
            <c:numRef>
              <c:f>'N-R (CALL)'!$H$4:$H$1754</c:f>
              <c:numCache/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0.0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auto val="1"/>
        <c:lblOffset val="100"/>
        <c:tickLblSkip val="200"/>
        <c:noMultiLvlLbl val="0"/>
      </c:catAx>
      <c:valAx>
        <c:axId val="19844026"/>
        <c:scaling>
          <c:orientation val="minMax"/>
          <c:max val="17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4513"/>
        <c:crossesAt val="1"/>
        <c:crossBetween val="between"/>
        <c:dispUnits/>
        <c:min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18</xdr:col>
      <xdr:colOff>390525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5153025" y="457200"/>
        <a:ext cx="6096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0.0015</cdr:x>
      <cdr:y>0.0025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0.0015</cdr:x>
      <cdr:y>0.0025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361950</xdr:colOff>
      <xdr:row>1</xdr:row>
      <xdr:rowOff>9525</xdr:rowOff>
    </xdr:from>
    <xdr:to>
      <xdr:col>25</xdr:col>
      <xdr:colOff>9525</xdr:colOff>
      <xdr:row>204</xdr:row>
      <xdr:rowOff>104775</xdr:rowOff>
    </xdr:to>
    <xdr:graphicFrame>
      <xdr:nvGraphicFramePr>
        <xdr:cNvPr id="1" name="Chart 1"/>
        <xdr:cNvGraphicFramePr/>
      </xdr:nvGraphicFramePr>
      <xdr:xfrm>
        <a:off x="10363200" y="171450"/>
        <a:ext cx="67151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205</xdr:row>
      <xdr:rowOff>95250</xdr:rowOff>
    </xdr:from>
    <xdr:to>
      <xdr:col>24</xdr:col>
      <xdr:colOff>600075</xdr:colOff>
      <xdr:row>228</xdr:row>
      <xdr:rowOff>9525</xdr:rowOff>
    </xdr:to>
    <xdr:graphicFrame>
      <xdr:nvGraphicFramePr>
        <xdr:cNvPr id="2" name="Chart 2"/>
        <xdr:cNvGraphicFramePr/>
      </xdr:nvGraphicFramePr>
      <xdr:xfrm>
        <a:off x="10372725" y="3914775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152400</xdr:rowOff>
    </xdr:from>
    <xdr:to>
      <xdr:col>20</xdr:col>
      <xdr:colOff>19050</xdr:colOff>
      <xdr:row>27</xdr:row>
      <xdr:rowOff>133350</xdr:rowOff>
    </xdr:to>
    <xdr:graphicFrame>
      <xdr:nvGraphicFramePr>
        <xdr:cNvPr id="1" name="Chart 50"/>
        <xdr:cNvGraphicFramePr/>
      </xdr:nvGraphicFramePr>
      <xdr:xfrm>
        <a:off x="7362825" y="790575"/>
        <a:ext cx="6105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29</xdr:row>
      <xdr:rowOff>0</xdr:rowOff>
    </xdr:from>
    <xdr:to>
      <xdr:col>19</xdr:col>
      <xdr:colOff>590550</xdr:colOff>
      <xdr:row>51</xdr:row>
      <xdr:rowOff>152400</xdr:rowOff>
    </xdr:to>
    <xdr:graphicFrame>
      <xdr:nvGraphicFramePr>
        <xdr:cNvPr id="2" name="Chart 54"/>
        <xdr:cNvGraphicFramePr/>
      </xdr:nvGraphicFramePr>
      <xdr:xfrm>
        <a:off x="7343775" y="4924425"/>
        <a:ext cx="6086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53</xdr:row>
      <xdr:rowOff>0</xdr:rowOff>
    </xdr:from>
    <xdr:to>
      <xdr:col>19</xdr:col>
      <xdr:colOff>200025</xdr:colOff>
      <xdr:row>75</xdr:row>
      <xdr:rowOff>95250</xdr:rowOff>
    </xdr:to>
    <xdr:graphicFrame>
      <xdr:nvGraphicFramePr>
        <xdr:cNvPr id="3" name="Chart 57"/>
        <xdr:cNvGraphicFramePr/>
      </xdr:nvGraphicFramePr>
      <xdr:xfrm>
        <a:off x="7372350" y="8820150"/>
        <a:ext cx="56673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9</xdr:col>
      <xdr:colOff>600075</xdr:colOff>
      <xdr:row>0</xdr:row>
      <xdr:rowOff>161925</xdr:rowOff>
    </xdr:from>
    <xdr:to>
      <xdr:col>13</xdr:col>
      <xdr:colOff>19050</xdr:colOff>
      <xdr:row>3</xdr:row>
      <xdr:rowOff>9525</xdr:rowOff>
    </xdr:to>
    <xdr:pic>
      <xdr:nvPicPr>
        <xdr:cNvPr id="4" name="cmdNewtonP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161925"/>
          <a:ext cx="18573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4</xdr:row>
      <xdr:rowOff>19050</xdr:rowOff>
    </xdr:from>
    <xdr:to>
      <xdr:col>18</xdr:col>
      <xdr:colOff>47625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6800850" y="819150"/>
        <a:ext cx="55435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590550</xdr:colOff>
      <xdr:row>1</xdr:row>
      <xdr:rowOff>9525</xdr:rowOff>
    </xdr:from>
    <xdr:to>
      <xdr:col>11</xdr:col>
      <xdr:colOff>542925</xdr:colOff>
      <xdr:row>3</xdr:row>
      <xdr:rowOff>28575</xdr:rowOff>
    </xdr:to>
    <xdr:pic>
      <xdr:nvPicPr>
        <xdr:cNvPr id="2" name="cmdNewtonC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809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indexed="46"/>
  </sheetPr>
  <dimension ref="A1:AP140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12.140625" style="0" customWidth="1"/>
    <col min="4" max="4" width="12.57421875" style="0" customWidth="1"/>
    <col min="5" max="6" width="7.8515625" style="0" customWidth="1"/>
    <col min="7" max="7" width="2.28125" style="0" customWidth="1"/>
    <col min="8" max="8" width="12.57421875" style="0" customWidth="1"/>
    <col min="9" max="9" width="9.140625" style="56" customWidth="1"/>
  </cols>
  <sheetData>
    <row r="1" spans="1:38" ht="23.25" customHeight="1">
      <c r="A1" s="112"/>
      <c r="B1" s="113" t="s">
        <v>986</v>
      </c>
      <c r="C1" s="113"/>
      <c r="D1" s="113"/>
      <c r="E1" s="113"/>
      <c r="F1" s="113"/>
      <c r="G1" s="113"/>
      <c r="H1" s="113"/>
      <c r="I1" s="85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ht="12.75" customHeight="1">
      <c r="A2" s="112"/>
      <c r="B2" s="117"/>
      <c r="C2" s="117"/>
      <c r="D2" s="117"/>
      <c r="E2" s="117"/>
      <c r="F2" s="117"/>
      <c r="G2" s="117"/>
      <c r="H2" s="117"/>
      <c r="I2" s="85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38" ht="25.5" customHeight="1">
      <c r="A3" s="112"/>
      <c r="B3" s="101" t="s">
        <v>2430</v>
      </c>
      <c r="C3" s="101" t="s">
        <v>2431</v>
      </c>
      <c r="D3" s="101" t="s">
        <v>2432</v>
      </c>
      <c r="E3" s="101" t="s">
        <v>2433</v>
      </c>
      <c r="F3" s="101" t="s">
        <v>2434</v>
      </c>
      <c r="G3" s="101"/>
      <c r="H3" s="102" t="str">
        <f>C3</f>
        <v>Closing price</v>
      </c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ht="12.75">
      <c r="A4" s="112"/>
      <c r="B4" s="51">
        <v>37623</v>
      </c>
      <c r="C4" s="52" t="s">
        <v>2435</v>
      </c>
      <c r="D4" s="52"/>
      <c r="E4" s="52" t="s">
        <v>2436</v>
      </c>
      <c r="F4" s="52" t="s">
        <v>2437</v>
      </c>
      <c r="G4" s="114"/>
      <c r="H4" s="53">
        <v>514.79</v>
      </c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ht="12.75">
      <c r="A5" s="112"/>
      <c r="B5" s="54">
        <v>37624</v>
      </c>
      <c r="C5" s="55" t="s">
        <v>2438</v>
      </c>
      <c r="D5" s="55"/>
      <c r="E5" s="55" t="s">
        <v>2439</v>
      </c>
      <c r="F5" s="55" t="s">
        <v>2440</v>
      </c>
      <c r="G5" s="115"/>
      <c r="H5" s="53">
        <v>519.75</v>
      </c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38" ht="12.75">
      <c r="A6" s="112"/>
      <c r="B6" s="51">
        <v>37628</v>
      </c>
      <c r="C6" s="52" t="s">
        <v>2441</v>
      </c>
      <c r="D6" s="52"/>
      <c r="E6" s="52" t="s">
        <v>2442</v>
      </c>
      <c r="F6" s="52" t="s">
        <v>2443</v>
      </c>
      <c r="G6" s="115"/>
      <c r="H6" s="53">
        <v>518.66</v>
      </c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38" ht="12.75">
      <c r="A7" s="112"/>
      <c r="B7" s="54">
        <v>37629</v>
      </c>
      <c r="C7" s="55" t="s">
        <v>2444</v>
      </c>
      <c r="D7" s="55"/>
      <c r="E7" s="55" t="s">
        <v>2445</v>
      </c>
      <c r="F7" s="55">
        <v>501</v>
      </c>
      <c r="G7" s="115"/>
      <c r="H7" s="53">
        <v>504.78</v>
      </c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38" ht="12.75">
      <c r="A8" s="112"/>
      <c r="B8" s="51">
        <v>37630</v>
      </c>
      <c r="C8" s="52" t="s">
        <v>2446</v>
      </c>
      <c r="D8" s="52"/>
      <c r="E8" s="52" t="s">
        <v>2447</v>
      </c>
      <c r="F8" s="52" t="s">
        <v>2448</v>
      </c>
      <c r="G8" s="115"/>
      <c r="H8" s="53">
        <v>508.27</v>
      </c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ht="12.75">
      <c r="A9" s="112"/>
      <c r="B9" s="54">
        <v>37631</v>
      </c>
      <c r="C9" s="55" t="s">
        <v>2449</v>
      </c>
      <c r="D9" s="55"/>
      <c r="E9" s="55" t="s">
        <v>2450</v>
      </c>
      <c r="F9" s="55" t="s">
        <v>2451</v>
      </c>
      <c r="G9" s="115"/>
      <c r="H9" s="53">
        <v>514.67</v>
      </c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spans="1:38" ht="12.75">
      <c r="A10" s="112"/>
      <c r="B10" s="51">
        <v>37634</v>
      </c>
      <c r="C10" s="52" t="s">
        <v>2452</v>
      </c>
      <c r="D10" s="52"/>
      <c r="E10" s="52" t="s">
        <v>2453</v>
      </c>
      <c r="F10" s="52" t="s">
        <v>2454</v>
      </c>
      <c r="G10" s="115"/>
      <c r="H10" s="53">
        <v>517.08</v>
      </c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spans="1:38" ht="12.75">
      <c r="A11" s="112"/>
      <c r="B11" s="54">
        <v>37635</v>
      </c>
      <c r="C11" s="55" t="s">
        <v>2455</v>
      </c>
      <c r="D11" s="55"/>
      <c r="E11" s="55" t="s">
        <v>2456</v>
      </c>
      <c r="F11" s="55" t="s">
        <v>2457</v>
      </c>
      <c r="G11" s="115"/>
      <c r="H11" s="53">
        <v>526.01</v>
      </c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</row>
    <row r="12" spans="1:38" ht="12.75">
      <c r="A12" s="112"/>
      <c r="B12" s="51">
        <v>37636</v>
      </c>
      <c r="C12" s="52" t="s">
        <v>2458</v>
      </c>
      <c r="D12" s="52"/>
      <c r="E12" s="52" t="s">
        <v>2459</v>
      </c>
      <c r="F12" s="52" t="s">
        <v>2460</v>
      </c>
      <c r="G12" s="115"/>
      <c r="H12" s="53">
        <v>521.32</v>
      </c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ht="12.75">
      <c r="A13" s="112"/>
      <c r="B13" s="54">
        <v>37637</v>
      </c>
      <c r="C13" s="55" t="s">
        <v>2461</v>
      </c>
      <c r="D13" s="55"/>
      <c r="E13" s="55" t="s">
        <v>2462</v>
      </c>
      <c r="F13" s="55" t="s">
        <v>2463</v>
      </c>
      <c r="G13" s="115"/>
      <c r="H13" s="53">
        <v>521.44</v>
      </c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</row>
    <row r="14" spans="1:38" ht="12.75">
      <c r="A14" s="112"/>
      <c r="B14" s="51">
        <v>37638</v>
      </c>
      <c r="C14" s="52" t="s">
        <v>2464</v>
      </c>
      <c r="D14" s="52"/>
      <c r="E14" s="52" t="s">
        <v>2465</v>
      </c>
      <c r="F14" s="52" t="s">
        <v>2466</v>
      </c>
      <c r="G14" s="115"/>
      <c r="H14" s="53">
        <v>509.61</v>
      </c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1:38" ht="12.75">
      <c r="A15" s="112"/>
      <c r="B15" s="54">
        <v>37641</v>
      </c>
      <c r="C15" s="55" t="s">
        <v>2467</v>
      </c>
      <c r="D15" s="55"/>
      <c r="E15" s="55" t="s">
        <v>2468</v>
      </c>
      <c r="F15" s="55" t="s">
        <v>2469</v>
      </c>
      <c r="G15" s="115"/>
      <c r="H15" s="53">
        <v>515.77</v>
      </c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12.75">
      <c r="A16" s="112"/>
      <c r="B16" s="51">
        <v>37642</v>
      </c>
      <c r="C16" s="52" t="s">
        <v>2470</v>
      </c>
      <c r="D16" s="52"/>
      <c r="E16" s="52" t="s">
        <v>2471</v>
      </c>
      <c r="F16" s="52" t="s">
        <v>2472</v>
      </c>
      <c r="G16" s="115"/>
      <c r="H16" s="53">
        <v>508.64</v>
      </c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38" ht="12.75">
      <c r="A17" s="112"/>
      <c r="B17" s="54">
        <v>37643</v>
      </c>
      <c r="C17" s="55" t="s">
        <v>2473</v>
      </c>
      <c r="D17" s="55"/>
      <c r="E17" s="55" t="s">
        <v>2474</v>
      </c>
      <c r="F17" s="55" t="s">
        <v>2475</v>
      </c>
      <c r="G17" s="115"/>
      <c r="H17" s="53">
        <v>500.38</v>
      </c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1:38" ht="12.75">
      <c r="A18" s="112"/>
      <c r="B18" s="51">
        <v>37644</v>
      </c>
      <c r="C18" s="52" t="s">
        <v>2476</v>
      </c>
      <c r="D18" s="52"/>
      <c r="E18" s="52" t="s">
        <v>2477</v>
      </c>
      <c r="F18" s="52" t="s">
        <v>2478</v>
      </c>
      <c r="G18" s="115"/>
      <c r="H18" s="53">
        <v>497.97</v>
      </c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</row>
    <row r="19" spans="1:38" ht="12.75">
      <c r="A19" s="112"/>
      <c r="B19" s="54">
        <v>37645</v>
      </c>
      <c r="C19" s="55" t="s">
        <v>2479</v>
      </c>
      <c r="D19" s="55"/>
      <c r="E19" s="55" t="s">
        <v>2480</v>
      </c>
      <c r="F19" s="55" t="s">
        <v>2481</v>
      </c>
      <c r="G19" s="115"/>
      <c r="H19" s="53">
        <v>494.18</v>
      </c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1:38" ht="12.75">
      <c r="A20" s="112"/>
      <c r="B20" s="51">
        <v>37648</v>
      </c>
      <c r="C20" s="52" t="s">
        <v>2482</v>
      </c>
      <c r="D20" s="52"/>
      <c r="E20" s="52" t="s">
        <v>2483</v>
      </c>
      <c r="F20" s="52" t="s">
        <v>2484</v>
      </c>
      <c r="G20" s="115"/>
      <c r="H20" s="53">
        <v>475.65</v>
      </c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ht="12.75">
      <c r="A21" s="112"/>
      <c r="B21" s="54">
        <v>37649</v>
      </c>
      <c r="C21" s="55" t="s">
        <v>2485</v>
      </c>
      <c r="D21" s="55"/>
      <c r="E21" s="55" t="s">
        <v>2486</v>
      </c>
      <c r="F21" s="55" t="s">
        <v>2487</v>
      </c>
      <c r="G21" s="115"/>
      <c r="H21" s="53">
        <v>469.16</v>
      </c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</row>
    <row r="22" spans="1:38" ht="12.75">
      <c r="A22" s="112"/>
      <c r="B22" s="51">
        <v>37650</v>
      </c>
      <c r="C22" s="52" t="s">
        <v>2488</v>
      </c>
      <c r="D22" s="52"/>
      <c r="E22" s="52" t="s">
        <v>2489</v>
      </c>
      <c r="F22" s="52" t="s">
        <v>2490</v>
      </c>
      <c r="G22" s="115"/>
      <c r="H22" s="53">
        <v>466.82</v>
      </c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1:38" ht="12.75">
      <c r="A23" s="112"/>
      <c r="B23" s="54">
        <v>37651</v>
      </c>
      <c r="C23" s="55" t="s">
        <v>2491</v>
      </c>
      <c r="D23" s="55"/>
      <c r="E23" s="55" t="s">
        <v>2492</v>
      </c>
      <c r="F23" s="55" t="s">
        <v>2493</v>
      </c>
      <c r="G23" s="115"/>
      <c r="H23" s="53">
        <v>479.68</v>
      </c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</row>
    <row r="24" spans="1:38" ht="12.75">
      <c r="A24" s="112"/>
      <c r="B24" s="51">
        <v>37652</v>
      </c>
      <c r="C24" s="52" t="s">
        <v>2494</v>
      </c>
      <c r="D24" s="52"/>
      <c r="E24" s="52" t="s">
        <v>2495</v>
      </c>
      <c r="F24" s="52" t="s">
        <v>2496</v>
      </c>
      <c r="G24" s="115"/>
      <c r="H24" s="53">
        <v>477.8</v>
      </c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spans="1:38" ht="12.75">
      <c r="A25" s="112"/>
      <c r="B25" s="54">
        <v>37655</v>
      </c>
      <c r="C25" s="55" t="s">
        <v>2497</v>
      </c>
      <c r="D25" s="55"/>
      <c r="E25" s="55" t="s">
        <v>2498</v>
      </c>
      <c r="F25" s="55" t="s">
        <v>2499</v>
      </c>
      <c r="G25" s="115"/>
      <c r="H25" s="53">
        <v>481.8</v>
      </c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</row>
    <row r="26" spans="1:38" ht="12.75">
      <c r="A26" s="112"/>
      <c r="B26" s="51">
        <v>37656</v>
      </c>
      <c r="C26" s="52">
        <v>464</v>
      </c>
      <c r="D26" s="52"/>
      <c r="E26" s="52" t="s">
        <v>2500</v>
      </c>
      <c r="F26" s="52" t="s">
        <v>2501</v>
      </c>
      <c r="G26" s="115"/>
      <c r="H26" s="53">
        <v>464</v>
      </c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1:38" ht="12.75">
      <c r="A27" s="112"/>
      <c r="B27" s="54">
        <v>37657</v>
      </c>
      <c r="C27" s="55" t="s">
        <v>2502</v>
      </c>
      <c r="D27" s="55"/>
      <c r="E27" s="55" t="s">
        <v>2503</v>
      </c>
      <c r="F27" s="55" t="s">
        <v>2504</v>
      </c>
      <c r="G27" s="115"/>
      <c r="H27" s="53">
        <v>476.34</v>
      </c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38" ht="12.75">
      <c r="A28" s="112"/>
      <c r="B28" s="51">
        <v>37658</v>
      </c>
      <c r="C28" s="52" t="s">
        <v>2505</v>
      </c>
      <c r="D28" s="52"/>
      <c r="E28" s="52" t="s">
        <v>2506</v>
      </c>
      <c r="F28" s="52" t="s">
        <v>2507</v>
      </c>
      <c r="G28" s="115"/>
      <c r="H28" s="53">
        <v>474.25</v>
      </c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1:38" ht="12.75">
      <c r="A29" s="112"/>
      <c r="B29" s="54">
        <v>37659</v>
      </c>
      <c r="C29" s="55" t="s">
        <v>2508</v>
      </c>
      <c r="D29" s="55"/>
      <c r="E29" s="55" t="s">
        <v>2509</v>
      </c>
      <c r="F29" s="55" t="s">
        <v>2510</v>
      </c>
      <c r="G29" s="115"/>
      <c r="H29" s="53">
        <v>466.97</v>
      </c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1:38" ht="12.75">
      <c r="A30" s="112"/>
      <c r="B30" s="51">
        <v>37662</v>
      </c>
      <c r="C30" s="52" t="s">
        <v>2511</v>
      </c>
      <c r="D30" s="52"/>
      <c r="E30" s="52" t="s">
        <v>2512</v>
      </c>
      <c r="F30" s="52" t="s">
        <v>2511</v>
      </c>
      <c r="G30" s="115"/>
      <c r="H30" s="53">
        <v>456.53</v>
      </c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2.75">
      <c r="A31" s="112"/>
      <c r="B31" s="54">
        <v>37663</v>
      </c>
      <c r="C31" s="55" t="s">
        <v>2513</v>
      </c>
      <c r="D31" s="55"/>
      <c r="E31" s="55" t="s">
        <v>2514</v>
      </c>
      <c r="F31" s="55" t="s">
        <v>2515</v>
      </c>
      <c r="G31" s="115"/>
      <c r="H31" s="53">
        <v>469.07</v>
      </c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38" ht="12.75">
      <c r="A32" s="112"/>
      <c r="B32" s="51">
        <v>37664</v>
      </c>
      <c r="C32" s="52" t="s">
        <v>2516</v>
      </c>
      <c r="D32" s="52"/>
      <c r="E32" s="52" t="s">
        <v>2517</v>
      </c>
      <c r="F32" s="52" t="s">
        <v>2518</v>
      </c>
      <c r="G32" s="115"/>
      <c r="H32" s="53">
        <v>473.17</v>
      </c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ht="12.75">
      <c r="A33" s="112"/>
      <c r="B33" s="54">
        <v>37665</v>
      </c>
      <c r="C33" s="55" t="s">
        <v>2519</v>
      </c>
      <c r="D33" s="55"/>
      <c r="E33" s="55" t="s">
        <v>2520</v>
      </c>
      <c r="F33" s="55" t="s">
        <v>2521</v>
      </c>
      <c r="G33" s="115"/>
      <c r="H33" s="53">
        <v>474.3</v>
      </c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1:38" ht="12.75">
      <c r="A34" s="112"/>
      <c r="B34" s="51">
        <v>37666</v>
      </c>
      <c r="C34" s="52" t="s">
        <v>2522</v>
      </c>
      <c r="D34" s="52"/>
      <c r="E34" s="52" t="s">
        <v>2523</v>
      </c>
      <c r="F34" s="52" t="s">
        <v>2524</v>
      </c>
      <c r="G34" s="115"/>
      <c r="H34" s="53">
        <v>479.38</v>
      </c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1:38" ht="12.75">
      <c r="A35" s="112"/>
      <c r="B35" s="54">
        <v>37669</v>
      </c>
      <c r="C35" s="55" t="s">
        <v>2525</v>
      </c>
      <c r="D35" s="55"/>
      <c r="E35" s="55" t="s">
        <v>2526</v>
      </c>
      <c r="F35" s="55" t="s">
        <v>2506</v>
      </c>
      <c r="G35" s="115"/>
      <c r="H35" s="53">
        <v>493.91</v>
      </c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1:38" ht="12.75">
      <c r="A36" s="112"/>
      <c r="B36" s="51">
        <v>37670</v>
      </c>
      <c r="C36" s="52" t="s">
        <v>2527</v>
      </c>
      <c r="D36" s="52"/>
      <c r="E36" s="52" t="s">
        <v>2528</v>
      </c>
      <c r="F36" s="52" t="s">
        <v>2529</v>
      </c>
      <c r="G36" s="115"/>
      <c r="H36" s="53">
        <v>499.17</v>
      </c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1:38" ht="12.75">
      <c r="A37" s="112"/>
      <c r="B37" s="54">
        <v>37671</v>
      </c>
      <c r="C37" s="55" t="s">
        <v>2530</v>
      </c>
      <c r="D37" s="55"/>
      <c r="E37" s="55" t="s">
        <v>2531</v>
      </c>
      <c r="F37" s="55" t="s">
        <v>2532</v>
      </c>
      <c r="G37" s="115"/>
      <c r="H37" s="53">
        <v>491.29</v>
      </c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1:38" ht="12.75">
      <c r="A38" s="112"/>
      <c r="B38" s="51">
        <v>37672</v>
      </c>
      <c r="C38" s="52" t="s">
        <v>2533</v>
      </c>
      <c r="D38" s="52"/>
      <c r="E38" s="52" t="s">
        <v>2534</v>
      </c>
      <c r="F38" s="52" t="s">
        <v>2535</v>
      </c>
      <c r="G38" s="115"/>
      <c r="H38" s="53">
        <v>479.98</v>
      </c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1:38" ht="12.75">
      <c r="A39" s="112"/>
      <c r="B39" s="54">
        <v>37673</v>
      </c>
      <c r="C39" s="55" t="s">
        <v>2536</v>
      </c>
      <c r="D39" s="55"/>
      <c r="E39" s="55" t="s">
        <v>2537</v>
      </c>
      <c r="F39" s="55" t="s">
        <v>2538</v>
      </c>
      <c r="G39" s="115"/>
      <c r="H39" s="53">
        <v>478.19</v>
      </c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spans="1:38" ht="12.75">
      <c r="A40" s="112"/>
      <c r="B40" s="51">
        <v>37676</v>
      </c>
      <c r="C40" s="52" t="s">
        <v>2539</v>
      </c>
      <c r="D40" s="52"/>
      <c r="E40" s="52" t="s">
        <v>2540</v>
      </c>
      <c r="F40" s="52" t="s">
        <v>2541</v>
      </c>
      <c r="G40" s="115"/>
      <c r="H40" s="53">
        <v>474.47</v>
      </c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</row>
    <row r="41" spans="1:38" ht="12.75">
      <c r="A41" s="112"/>
      <c r="B41" s="54">
        <v>37677</v>
      </c>
      <c r="C41" s="55" t="s">
        <v>2542</v>
      </c>
      <c r="D41" s="55"/>
      <c r="E41" s="55" t="s">
        <v>2543</v>
      </c>
      <c r="F41" s="55" t="s">
        <v>2544</v>
      </c>
      <c r="G41" s="115"/>
      <c r="H41" s="53">
        <v>461.46</v>
      </c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</row>
    <row r="42" spans="1:38" ht="12.75">
      <c r="A42" s="112"/>
      <c r="B42" s="51">
        <v>37678</v>
      </c>
      <c r="C42" s="52" t="s">
        <v>2545</v>
      </c>
      <c r="D42" s="52"/>
      <c r="E42" s="52" t="s">
        <v>2546</v>
      </c>
      <c r="F42" s="52" t="s">
        <v>2547</v>
      </c>
      <c r="G42" s="115"/>
      <c r="H42" s="53">
        <v>459.1</v>
      </c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</row>
    <row r="43" spans="1:38" ht="12.75">
      <c r="A43" s="112"/>
      <c r="B43" s="54">
        <v>37679</v>
      </c>
      <c r="C43" s="55">
        <v>464</v>
      </c>
      <c r="D43" s="55"/>
      <c r="E43" s="55" t="s">
        <v>2548</v>
      </c>
      <c r="F43" s="55" t="s">
        <v>2549</v>
      </c>
      <c r="G43" s="115"/>
      <c r="H43" s="53">
        <v>464</v>
      </c>
      <c r="I43" s="8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</row>
    <row r="44" spans="1:38" ht="12.75">
      <c r="A44" s="112"/>
      <c r="B44" s="51">
        <v>37680</v>
      </c>
      <c r="C44" s="52" t="s">
        <v>2496</v>
      </c>
      <c r="D44" s="52"/>
      <c r="E44" s="52" t="s">
        <v>2550</v>
      </c>
      <c r="F44" s="52" t="s">
        <v>2551</v>
      </c>
      <c r="G44" s="115"/>
      <c r="H44" s="53">
        <v>469.97</v>
      </c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</row>
    <row r="45" spans="1:38" ht="12.75">
      <c r="A45" s="112"/>
      <c r="B45" s="54">
        <v>37683</v>
      </c>
      <c r="C45" s="55" t="s">
        <v>2552</v>
      </c>
      <c r="D45" s="55"/>
      <c r="E45" s="55" t="s">
        <v>2553</v>
      </c>
      <c r="F45" s="55" t="s">
        <v>2554</v>
      </c>
      <c r="G45" s="115"/>
      <c r="H45" s="53">
        <v>471.43</v>
      </c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1:38" ht="12.75">
      <c r="A46" s="112"/>
      <c r="B46" s="51">
        <v>37684</v>
      </c>
      <c r="C46" s="52" t="s">
        <v>2555</v>
      </c>
      <c r="D46" s="52"/>
      <c r="E46" s="52" t="s">
        <v>2556</v>
      </c>
      <c r="F46" s="52" t="s">
        <v>2557</v>
      </c>
      <c r="G46" s="115"/>
      <c r="H46" s="53">
        <v>463.13</v>
      </c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1:38" ht="12.75">
      <c r="A47" s="112"/>
      <c r="B47" s="54">
        <v>37685</v>
      </c>
      <c r="C47" s="55" t="s">
        <v>2558</v>
      </c>
      <c r="D47" s="55"/>
      <c r="E47" s="55" t="s">
        <v>2559</v>
      </c>
      <c r="F47" s="55" t="s">
        <v>2560</v>
      </c>
      <c r="G47" s="115"/>
      <c r="H47" s="53">
        <v>459.64</v>
      </c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1:38" ht="12.75">
      <c r="A48" s="112"/>
      <c r="B48" s="51">
        <v>37686</v>
      </c>
      <c r="C48" s="52" t="s">
        <v>2561</v>
      </c>
      <c r="D48" s="52"/>
      <c r="E48" s="52" t="s">
        <v>2562</v>
      </c>
      <c r="F48" s="52" t="s">
        <v>2563</v>
      </c>
      <c r="G48" s="115"/>
      <c r="H48" s="53">
        <v>457.71</v>
      </c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2.75">
      <c r="A49" s="112"/>
      <c r="B49" s="54">
        <v>37687</v>
      </c>
      <c r="C49" s="55" t="s">
        <v>2564</v>
      </c>
      <c r="D49" s="55"/>
      <c r="E49" s="55" t="s">
        <v>2565</v>
      </c>
      <c r="F49" s="55" t="s">
        <v>2566</v>
      </c>
      <c r="G49" s="115"/>
      <c r="H49" s="53">
        <v>452.03</v>
      </c>
      <c r="I49" s="8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1:38" ht="12.75">
      <c r="A50" s="112"/>
      <c r="B50" s="51">
        <v>37690</v>
      </c>
      <c r="C50" s="52">
        <v>446</v>
      </c>
      <c r="D50" s="52"/>
      <c r="E50" s="52" t="s">
        <v>2567</v>
      </c>
      <c r="F50" s="52" t="s">
        <v>2568</v>
      </c>
      <c r="G50" s="115"/>
      <c r="H50" s="53">
        <v>446</v>
      </c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1:38" ht="12.75">
      <c r="A51" s="112"/>
      <c r="B51" s="54">
        <v>37691</v>
      </c>
      <c r="C51" s="55" t="s">
        <v>2569</v>
      </c>
      <c r="D51" s="55"/>
      <c r="E51" s="55" t="s">
        <v>2570</v>
      </c>
      <c r="F51" s="55" t="s">
        <v>2571</v>
      </c>
      <c r="G51" s="115"/>
      <c r="H51" s="53">
        <v>440.82</v>
      </c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1:38" ht="12.75">
      <c r="A52" s="112"/>
      <c r="B52" s="51">
        <v>37692</v>
      </c>
      <c r="C52" s="52" t="s">
        <v>2572</v>
      </c>
      <c r="D52" s="52"/>
      <c r="E52" s="52" t="s">
        <v>2573</v>
      </c>
      <c r="F52" s="52" t="s">
        <v>2574</v>
      </c>
      <c r="G52" s="115"/>
      <c r="H52" s="53">
        <v>432.36</v>
      </c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1:38" ht="12.75">
      <c r="A53" s="112"/>
      <c r="B53" s="54">
        <v>37693</v>
      </c>
      <c r="C53" s="55" t="s">
        <v>2575</v>
      </c>
      <c r="D53" s="55"/>
      <c r="E53" s="55" t="s">
        <v>2575</v>
      </c>
      <c r="F53" s="55" t="s">
        <v>2576</v>
      </c>
      <c r="G53" s="115"/>
      <c r="H53" s="53">
        <v>450.74</v>
      </c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1:38" ht="12.75">
      <c r="A54" s="112"/>
      <c r="B54" s="51">
        <v>37694</v>
      </c>
      <c r="C54" s="52" t="s">
        <v>2577</v>
      </c>
      <c r="D54" s="52"/>
      <c r="E54" s="52" t="s">
        <v>2578</v>
      </c>
      <c r="F54" s="52" t="s">
        <v>2579</v>
      </c>
      <c r="G54" s="115"/>
      <c r="H54" s="53">
        <v>465.77</v>
      </c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1:38" ht="12.75">
      <c r="A55" s="112"/>
      <c r="B55" s="54">
        <v>37697</v>
      </c>
      <c r="C55" s="55">
        <v>484</v>
      </c>
      <c r="D55" s="55"/>
      <c r="E55" s="55" t="s">
        <v>2580</v>
      </c>
      <c r="F55" s="55" t="s">
        <v>2581</v>
      </c>
      <c r="G55" s="115"/>
      <c r="H55" s="53">
        <v>484</v>
      </c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1:38" ht="12.75">
      <c r="A56" s="112"/>
      <c r="B56" s="51">
        <v>37698</v>
      </c>
      <c r="C56" s="52" t="s">
        <v>2582</v>
      </c>
      <c r="D56" s="52"/>
      <c r="E56" s="52" t="s">
        <v>2583</v>
      </c>
      <c r="F56" s="52" t="s">
        <v>2584</v>
      </c>
      <c r="G56" s="115"/>
      <c r="H56" s="53">
        <v>485.22</v>
      </c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1:38" ht="12.75">
      <c r="A57" s="112"/>
      <c r="B57" s="54">
        <v>37699</v>
      </c>
      <c r="C57" s="55" t="s">
        <v>2585</v>
      </c>
      <c r="D57" s="55"/>
      <c r="E57" s="55" t="s">
        <v>2586</v>
      </c>
      <c r="F57" s="55" t="s">
        <v>2587</v>
      </c>
      <c r="G57" s="115"/>
      <c r="H57" s="53">
        <v>490.4</v>
      </c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1:38" ht="12.75">
      <c r="A58" s="112"/>
      <c r="B58" s="51">
        <v>37700</v>
      </c>
      <c r="C58" s="52" t="s">
        <v>2588</v>
      </c>
      <c r="D58" s="52"/>
      <c r="E58" s="52" t="s">
        <v>2589</v>
      </c>
      <c r="F58" s="52" t="s">
        <v>2590</v>
      </c>
      <c r="G58" s="115"/>
      <c r="H58" s="53">
        <v>494.14</v>
      </c>
      <c r="I58" s="85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1:38" ht="12.75">
      <c r="A59" s="112"/>
      <c r="B59" s="54">
        <v>37701</v>
      </c>
      <c r="C59" s="55" t="s">
        <v>2591</v>
      </c>
      <c r="D59" s="55"/>
      <c r="E59" s="55" t="s">
        <v>2592</v>
      </c>
      <c r="F59" s="55" t="s">
        <v>2593</v>
      </c>
      <c r="G59" s="115"/>
      <c r="H59" s="53">
        <v>503.4</v>
      </c>
      <c r="I59" s="85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spans="1:38" ht="12.75">
      <c r="A60" s="112"/>
      <c r="B60" s="51">
        <v>37704</v>
      </c>
      <c r="C60" s="52" t="s">
        <v>2594</v>
      </c>
      <c r="D60" s="52"/>
      <c r="E60" s="52" t="s">
        <v>2595</v>
      </c>
      <c r="F60" s="52" t="s">
        <v>2596</v>
      </c>
      <c r="G60" s="115"/>
      <c r="H60" s="53">
        <v>489.38</v>
      </c>
      <c r="I60" s="85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</row>
    <row r="61" spans="1:38" ht="12.75">
      <c r="A61" s="112"/>
      <c r="B61" s="54">
        <v>37705</v>
      </c>
      <c r="C61" s="55" t="s">
        <v>2597</v>
      </c>
      <c r="D61" s="55"/>
      <c r="E61" s="55" t="s">
        <v>2598</v>
      </c>
      <c r="F61" s="55" t="s">
        <v>2599</v>
      </c>
      <c r="G61" s="115"/>
      <c r="H61" s="53">
        <v>489.3</v>
      </c>
      <c r="I61" s="85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</row>
    <row r="62" spans="1:38" ht="12.75">
      <c r="A62" s="112"/>
      <c r="B62" s="51">
        <v>37706</v>
      </c>
      <c r="C62" s="52" t="s">
        <v>2600</v>
      </c>
      <c r="D62" s="52"/>
      <c r="E62" s="52" t="s">
        <v>2601</v>
      </c>
      <c r="F62" s="52" t="s">
        <v>2602</v>
      </c>
      <c r="G62" s="115"/>
      <c r="H62" s="53">
        <v>486.82</v>
      </c>
      <c r="I62" s="85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</row>
    <row r="63" spans="1:38" ht="12.75">
      <c r="A63" s="112"/>
      <c r="B63" s="54">
        <v>37707</v>
      </c>
      <c r="C63" s="55" t="s">
        <v>2603</v>
      </c>
      <c r="D63" s="55"/>
      <c r="E63" s="55" t="s">
        <v>2604</v>
      </c>
      <c r="F63" s="55" t="s">
        <v>2605</v>
      </c>
      <c r="G63" s="115"/>
      <c r="H63" s="53">
        <v>478.9</v>
      </c>
      <c r="I63" s="85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</row>
    <row r="64" spans="1:38" ht="12.75">
      <c r="A64" s="112"/>
      <c r="B64" s="51">
        <v>37708</v>
      </c>
      <c r="C64" s="52" t="s">
        <v>2606</v>
      </c>
      <c r="D64" s="52"/>
      <c r="E64" s="52" t="s">
        <v>2607</v>
      </c>
      <c r="F64" s="52" t="s">
        <v>2608</v>
      </c>
      <c r="G64" s="115"/>
      <c r="H64" s="53">
        <v>475.39</v>
      </c>
      <c r="I64" s="85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spans="1:38" ht="12.75">
      <c r="A65" s="112"/>
      <c r="B65" s="54">
        <v>37711</v>
      </c>
      <c r="C65" s="55" t="s">
        <v>2609</v>
      </c>
      <c r="D65" s="55"/>
      <c r="E65" s="55" t="s">
        <v>2610</v>
      </c>
      <c r="F65" s="55" t="s">
        <v>2611</v>
      </c>
      <c r="G65" s="115"/>
      <c r="H65" s="53">
        <v>457.78</v>
      </c>
      <c r="I65" s="85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1:38" ht="12.75">
      <c r="A66" s="112"/>
      <c r="B66" s="51">
        <v>37712</v>
      </c>
      <c r="C66" s="52" t="s">
        <v>2612</v>
      </c>
      <c r="D66" s="52"/>
      <c r="E66" s="52" t="s">
        <v>2613</v>
      </c>
      <c r="F66" s="52" t="s">
        <v>2614</v>
      </c>
      <c r="G66" s="115"/>
      <c r="H66" s="53">
        <v>461.69</v>
      </c>
      <c r="I66" s="85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1:38" ht="12.75">
      <c r="A67" s="112"/>
      <c r="B67" s="54">
        <v>37713</v>
      </c>
      <c r="C67" s="55" t="s">
        <v>2615</v>
      </c>
      <c r="D67" s="55"/>
      <c r="E67" s="55" t="s">
        <v>2616</v>
      </c>
      <c r="F67" s="55" t="s">
        <v>2617</v>
      </c>
      <c r="G67" s="115"/>
      <c r="H67" s="53">
        <v>480.45</v>
      </c>
      <c r="I67" s="85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1:38" ht="12.75">
      <c r="A68" s="112"/>
      <c r="B68" s="51">
        <v>37714</v>
      </c>
      <c r="C68" s="52" t="s">
        <v>2618</v>
      </c>
      <c r="D68" s="52"/>
      <c r="E68" s="52" t="s">
        <v>2619</v>
      </c>
      <c r="F68" s="52" t="s">
        <v>2620</v>
      </c>
      <c r="G68" s="115"/>
      <c r="H68" s="53">
        <v>480.86</v>
      </c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ht="12.75">
      <c r="A69" s="112"/>
      <c r="B69" s="54">
        <v>37715</v>
      </c>
      <c r="C69" s="55" t="s">
        <v>2621</v>
      </c>
      <c r="D69" s="55"/>
      <c r="E69" s="55" t="s">
        <v>2622</v>
      </c>
      <c r="F69" s="55" t="s">
        <v>2623</v>
      </c>
      <c r="G69" s="115"/>
      <c r="H69" s="53">
        <v>482.89</v>
      </c>
      <c r="I69" s="85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ht="12.75">
      <c r="A70" s="112"/>
      <c r="B70" s="51">
        <v>37718</v>
      </c>
      <c r="C70" s="52">
        <v>503</v>
      </c>
      <c r="D70" s="52"/>
      <c r="E70" s="52" t="s">
        <v>2624</v>
      </c>
      <c r="F70" s="52" t="s">
        <v>2625</v>
      </c>
      <c r="G70" s="115"/>
      <c r="H70" s="53">
        <v>503</v>
      </c>
      <c r="I70" s="85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1:38" ht="12.75">
      <c r="A71" s="112"/>
      <c r="B71" s="54">
        <v>37719</v>
      </c>
      <c r="C71" s="55" t="s">
        <v>2626</v>
      </c>
      <c r="D71" s="55"/>
      <c r="E71" s="55" t="s">
        <v>2627</v>
      </c>
      <c r="F71" s="55" t="s">
        <v>2628</v>
      </c>
      <c r="G71" s="115"/>
      <c r="H71" s="53">
        <v>493.71</v>
      </c>
      <c r="I71" s="85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12.75">
      <c r="A72" s="112"/>
      <c r="B72" s="51">
        <v>37720</v>
      </c>
      <c r="C72" s="52" t="s">
        <v>2629</v>
      </c>
      <c r="D72" s="52"/>
      <c r="E72" s="52" t="s">
        <v>2630</v>
      </c>
      <c r="F72" s="52" t="s">
        <v>2631</v>
      </c>
      <c r="G72" s="115"/>
      <c r="H72" s="53">
        <v>492.43</v>
      </c>
      <c r="I72" s="85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ht="12.75">
      <c r="A73" s="112"/>
      <c r="B73" s="54">
        <v>37721</v>
      </c>
      <c r="C73" s="55" t="s">
        <v>2632</v>
      </c>
      <c r="D73" s="55"/>
      <c r="E73" s="55" t="s">
        <v>2633</v>
      </c>
      <c r="F73" s="55" t="s">
        <v>2634</v>
      </c>
      <c r="G73" s="115"/>
      <c r="H73" s="53">
        <v>483.12</v>
      </c>
      <c r="I73" s="85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ht="12.75">
      <c r="A74" s="112"/>
      <c r="B74" s="51">
        <v>37722</v>
      </c>
      <c r="C74" s="52" t="s">
        <v>2635</v>
      </c>
      <c r="D74" s="52"/>
      <c r="E74" s="52" t="s">
        <v>2636</v>
      </c>
      <c r="F74" s="52" t="s">
        <v>2637</v>
      </c>
      <c r="G74" s="115"/>
      <c r="H74" s="53">
        <v>483.48</v>
      </c>
      <c r="I74" s="85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ht="12.75">
      <c r="A75" s="112"/>
      <c r="B75" s="54">
        <v>37725</v>
      </c>
      <c r="C75" s="55" t="s">
        <v>2638</v>
      </c>
      <c r="D75" s="55"/>
      <c r="E75" s="55" t="s">
        <v>2639</v>
      </c>
      <c r="F75" s="55" t="s">
        <v>2640</v>
      </c>
      <c r="G75" s="115"/>
      <c r="H75" s="53">
        <v>483.87</v>
      </c>
      <c r="I75" s="85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ht="12.75">
      <c r="A76" s="112"/>
      <c r="B76" s="51">
        <v>37726</v>
      </c>
      <c r="C76" s="52" t="s">
        <v>2641</v>
      </c>
      <c r="D76" s="52"/>
      <c r="E76" s="52" t="s">
        <v>2642</v>
      </c>
      <c r="F76" s="52" t="s">
        <v>2643</v>
      </c>
      <c r="G76" s="115"/>
      <c r="H76" s="53">
        <v>495.6</v>
      </c>
      <c r="I76" s="85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1:38" ht="12.75">
      <c r="A77" s="112"/>
      <c r="B77" s="54">
        <v>37727</v>
      </c>
      <c r="C77" s="55" t="s">
        <v>2644</v>
      </c>
      <c r="D77" s="55"/>
      <c r="E77" s="55" t="s">
        <v>2645</v>
      </c>
      <c r="F77" s="55" t="s">
        <v>2646</v>
      </c>
      <c r="G77" s="115"/>
      <c r="H77" s="53">
        <v>493.93</v>
      </c>
      <c r="I77" s="85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ht="12.75">
      <c r="A78" s="112"/>
      <c r="B78" s="51">
        <v>37728</v>
      </c>
      <c r="C78" s="52" t="s">
        <v>2647</v>
      </c>
      <c r="D78" s="52"/>
      <c r="E78" s="52" t="s">
        <v>2648</v>
      </c>
      <c r="F78" s="52" t="s">
        <v>2649</v>
      </c>
      <c r="G78" s="115"/>
      <c r="H78" s="53">
        <v>495.59</v>
      </c>
      <c r="I78" s="85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1:38" ht="12.75">
      <c r="A79" s="112"/>
      <c r="B79" s="54">
        <v>37733</v>
      </c>
      <c r="C79" s="55" t="s">
        <v>2650</v>
      </c>
      <c r="D79" s="55"/>
      <c r="E79" s="55" t="s">
        <v>2651</v>
      </c>
      <c r="F79" s="55" t="s">
        <v>2652</v>
      </c>
      <c r="G79" s="115"/>
      <c r="H79" s="53">
        <v>497.98</v>
      </c>
      <c r="I79" s="85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1:38" ht="12.75">
      <c r="A80" s="112"/>
      <c r="B80" s="51">
        <v>37734</v>
      </c>
      <c r="C80" s="52" t="s">
        <v>2653</v>
      </c>
      <c r="D80" s="52"/>
      <c r="E80" s="52" t="s">
        <v>2654</v>
      </c>
      <c r="F80" s="52" t="s">
        <v>2655</v>
      </c>
      <c r="G80" s="115"/>
      <c r="H80" s="53">
        <v>503.67</v>
      </c>
      <c r="I80" s="85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:38" ht="12.75">
      <c r="A81" s="112"/>
      <c r="B81" s="54">
        <v>37735</v>
      </c>
      <c r="C81" s="55" t="s">
        <v>2656</v>
      </c>
      <c r="D81" s="55"/>
      <c r="E81" s="55" t="s">
        <v>2657</v>
      </c>
      <c r="F81" s="55" t="s">
        <v>2658</v>
      </c>
      <c r="G81" s="115"/>
      <c r="H81" s="53">
        <v>503.47</v>
      </c>
      <c r="I81" s="85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:38" ht="12.75">
      <c r="A82" s="112"/>
      <c r="B82" s="51">
        <v>37736</v>
      </c>
      <c r="C82" s="52" t="s">
        <v>2659</v>
      </c>
      <c r="D82" s="52"/>
      <c r="E82" s="52" t="s">
        <v>2660</v>
      </c>
      <c r="F82" s="52" t="s">
        <v>2661</v>
      </c>
      <c r="G82" s="115"/>
      <c r="H82" s="53">
        <v>497.92</v>
      </c>
      <c r="I82" s="85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:38" ht="12.75">
      <c r="A83" s="112"/>
      <c r="B83" s="54">
        <v>37739</v>
      </c>
      <c r="C83" s="55" t="s">
        <v>2662</v>
      </c>
      <c r="D83" s="55"/>
      <c r="E83" s="55" t="s">
        <v>2663</v>
      </c>
      <c r="F83" s="55" t="s">
        <v>2647</v>
      </c>
      <c r="G83" s="115"/>
      <c r="H83" s="53">
        <v>513.59</v>
      </c>
      <c r="I83" s="85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1:38" ht="12.75">
      <c r="A84" s="112"/>
      <c r="B84" s="51">
        <v>37740</v>
      </c>
      <c r="C84" s="52" t="s">
        <v>2664</v>
      </c>
      <c r="D84" s="52"/>
      <c r="E84" s="52" t="s">
        <v>2665</v>
      </c>
      <c r="F84" s="52" t="s">
        <v>2666</v>
      </c>
      <c r="G84" s="115"/>
      <c r="H84" s="53">
        <v>521.49</v>
      </c>
      <c r="I84" s="85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12.75">
      <c r="A85" s="112"/>
      <c r="B85" s="54">
        <v>37741</v>
      </c>
      <c r="C85" s="55" t="s">
        <v>2667</v>
      </c>
      <c r="D85" s="55"/>
      <c r="E85" s="55" t="s">
        <v>2668</v>
      </c>
      <c r="F85" s="55" t="s">
        <v>2669</v>
      </c>
      <c r="G85" s="115"/>
      <c r="H85" s="53">
        <v>521.92</v>
      </c>
      <c r="I85" s="8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1:38" ht="12.75">
      <c r="A86" s="112"/>
      <c r="B86" s="51">
        <v>37743</v>
      </c>
      <c r="C86" s="52" t="s">
        <v>2670</v>
      </c>
      <c r="D86" s="52"/>
      <c r="E86" s="52" t="s">
        <v>2671</v>
      </c>
      <c r="F86" s="52" t="s">
        <v>2672</v>
      </c>
      <c r="G86" s="115"/>
      <c r="H86" s="53">
        <v>519.29</v>
      </c>
      <c r="I86" s="85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1:38" ht="12.75">
      <c r="A87" s="112"/>
      <c r="B87" s="54">
        <v>37746</v>
      </c>
      <c r="C87" s="55" t="s">
        <v>2673</v>
      </c>
      <c r="D87" s="55"/>
      <c r="E87" s="55" t="s">
        <v>2674</v>
      </c>
      <c r="F87" s="55" t="s">
        <v>2675</v>
      </c>
      <c r="G87" s="115"/>
      <c r="H87" s="53">
        <v>524.3</v>
      </c>
      <c r="I87" s="85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1:38" ht="12.75">
      <c r="A88" s="112"/>
      <c r="B88" s="51">
        <v>37747</v>
      </c>
      <c r="C88" s="52" t="s">
        <v>2676</v>
      </c>
      <c r="D88" s="52"/>
      <c r="E88" s="52" t="s">
        <v>2677</v>
      </c>
      <c r="F88" s="52" t="s">
        <v>2678</v>
      </c>
      <c r="G88" s="115"/>
      <c r="H88" s="53">
        <v>525.78</v>
      </c>
      <c r="I88" s="85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1:38" ht="12.75">
      <c r="A89" s="112"/>
      <c r="B89" s="54">
        <v>37748</v>
      </c>
      <c r="C89" s="55" t="s">
        <v>2679</v>
      </c>
      <c r="D89" s="55"/>
      <c r="E89" s="55" t="s">
        <v>2680</v>
      </c>
      <c r="F89" s="55" t="s">
        <v>2681</v>
      </c>
      <c r="G89" s="115"/>
      <c r="H89" s="53">
        <v>515.33</v>
      </c>
      <c r="I89" s="85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1:38" ht="12.75">
      <c r="A90" s="112"/>
      <c r="B90" s="51">
        <v>37749</v>
      </c>
      <c r="C90" s="52" t="s">
        <v>2682</v>
      </c>
      <c r="D90" s="52"/>
      <c r="E90" s="52" t="s">
        <v>2683</v>
      </c>
      <c r="F90" s="52" t="s">
        <v>2684</v>
      </c>
      <c r="G90" s="115"/>
      <c r="H90" s="53">
        <v>506.19</v>
      </c>
      <c r="I90" s="85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1:38" ht="12.75">
      <c r="A91" s="112"/>
      <c r="B91" s="54">
        <v>37750</v>
      </c>
      <c r="C91" s="55" t="s">
        <v>2685</v>
      </c>
      <c r="D91" s="55"/>
      <c r="E91" s="55" t="s">
        <v>2685</v>
      </c>
      <c r="F91" s="55" t="s">
        <v>2686</v>
      </c>
      <c r="G91" s="115"/>
      <c r="H91" s="53">
        <v>513.44</v>
      </c>
      <c r="I91" s="85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12.75">
      <c r="A92" s="112"/>
      <c r="B92" s="51">
        <v>37753</v>
      </c>
      <c r="C92" s="52" t="s">
        <v>2687</v>
      </c>
      <c r="D92" s="52"/>
      <c r="E92" s="52" t="s">
        <v>2688</v>
      </c>
      <c r="F92" s="52" t="s">
        <v>2689</v>
      </c>
      <c r="G92" s="115"/>
      <c r="H92" s="53">
        <v>515.81</v>
      </c>
      <c r="I92" s="85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1:38" ht="12.75">
      <c r="A93" s="112"/>
      <c r="B93" s="54">
        <v>37754</v>
      </c>
      <c r="C93" s="55">
        <v>524</v>
      </c>
      <c r="D93" s="55"/>
      <c r="E93" s="55" t="s">
        <v>2673</v>
      </c>
      <c r="F93" s="55" t="s">
        <v>2690</v>
      </c>
      <c r="G93" s="115"/>
      <c r="H93" s="53">
        <v>524</v>
      </c>
      <c r="I93" s="85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1:38" ht="12.75">
      <c r="A94" s="112"/>
      <c r="B94" s="51">
        <v>37755</v>
      </c>
      <c r="C94" s="52" t="s">
        <v>2691</v>
      </c>
      <c r="D94" s="52"/>
      <c r="E94" s="52" t="s">
        <v>2692</v>
      </c>
      <c r="F94" s="52" t="s">
        <v>2693</v>
      </c>
      <c r="G94" s="115"/>
      <c r="H94" s="53">
        <v>519.78</v>
      </c>
      <c r="I94" s="85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1:38" ht="12.75">
      <c r="A95" s="112"/>
      <c r="B95" s="54">
        <v>37756</v>
      </c>
      <c r="C95" s="55" t="s">
        <v>2471</v>
      </c>
      <c r="D95" s="55"/>
      <c r="E95" s="55" t="s">
        <v>2694</v>
      </c>
      <c r="F95" s="55" t="s">
        <v>2695</v>
      </c>
      <c r="G95" s="115"/>
      <c r="H95" s="53">
        <v>520.01</v>
      </c>
      <c r="I95" s="85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1:38" ht="12.75">
      <c r="A96" s="112"/>
      <c r="B96" s="51">
        <v>37757</v>
      </c>
      <c r="C96" s="52" t="s">
        <v>2696</v>
      </c>
      <c r="D96" s="52"/>
      <c r="E96" s="52" t="s">
        <v>2697</v>
      </c>
      <c r="F96" s="52" t="s">
        <v>2698</v>
      </c>
      <c r="G96" s="115"/>
      <c r="H96" s="53">
        <v>518.45</v>
      </c>
      <c r="I96" s="85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12.75">
      <c r="A97" s="112"/>
      <c r="B97" s="54">
        <v>37760</v>
      </c>
      <c r="C97" s="55" t="s">
        <v>2699</v>
      </c>
      <c r="D97" s="55"/>
      <c r="E97" s="55" t="s">
        <v>2700</v>
      </c>
      <c r="F97" s="55" t="s">
        <v>2701</v>
      </c>
      <c r="G97" s="115"/>
      <c r="H97" s="53">
        <v>504.75</v>
      </c>
      <c r="I97" s="85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2.75">
      <c r="A98" s="112"/>
      <c r="B98" s="51">
        <v>37761</v>
      </c>
      <c r="C98" s="52" t="s">
        <v>2702</v>
      </c>
      <c r="D98" s="52"/>
      <c r="E98" s="52" t="s">
        <v>2703</v>
      </c>
      <c r="F98" s="52" t="s">
        <v>2704</v>
      </c>
      <c r="G98" s="115"/>
      <c r="H98" s="53">
        <v>499.48</v>
      </c>
      <c r="I98" s="85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12.75">
      <c r="A99" s="112"/>
      <c r="B99" s="54">
        <v>37762</v>
      </c>
      <c r="C99" s="55" t="s">
        <v>2705</v>
      </c>
      <c r="D99" s="55"/>
      <c r="E99" s="55" t="s">
        <v>2706</v>
      </c>
      <c r="F99" s="55" t="s">
        <v>2707</v>
      </c>
      <c r="G99" s="115"/>
      <c r="H99" s="53">
        <v>492.31</v>
      </c>
      <c r="I99" s="85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ht="12.75">
      <c r="A100" s="112"/>
      <c r="B100" s="51">
        <v>37763</v>
      </c>
      <c r="C100" s="52" t="s">
        <v>2708</v>
      </c>
      <c r="D100" s="52"/>
      <c r="E100" s="52" t="s">
        <v>2709</v>
      </c>
      <c r="F100" s="52" t="s">
        <v>2710</v>
      </c>
      <c r="G100" s="115"/>
      <c r="H100" s="53">
        <v>497.34</v>
      </c>
      <c r="I100" s="85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ht="12.75">
      <c r="A101" s="112"/>
      <c r="B101" s="54">
        <v>37764</v>
      </c>
      <c r="C101" s="55" t="s">
        <v>2711</v>
      </c>
      <c r="D101" s="55"/>
      <c r="E101" s="55" t="s">
        <v>2712</v>
      </c>
      <c r="F101" s="55" t="s">
        <v>2713</v>
      </c>
      <c r="G101" s="115"/>
      <c r="H101" s="53">
        <v>498.95</v>
      </c>
      <c r="I101" s="85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ht="12.75">
      <c r="A102" s="112"/>
      <c r="B102" s="51">
        <v>37767</v>
      </c>
      <c r="C102" s="52" t="s">
        <v>2714</v>
      </c>
      <c r="D102" s="52"/>
      <c r="E102" s="52" t="s">
        <v>2715</v>
      </c>
      <c r="F102" s="52" t="s">
        <v>2716</v>
      </c>
      <c r="G102" s="115"/>
      <c r="H102" s="53">
        <v>495.55</v>
      </c>
      <c r="I102" s="85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3" spans="1:38" ht="12.75">
      <c r="A103" s="112"/>
      <c r="B103" s="54">
        <v>37768</v>
      </c>
      <c r="C103" s="55" t="s">
        <v>2717</v>
      </c>
      <c r="D103" s="55"/>
      <c r="E103" s="55" t="s">
        <v>2717</v>
      </c>
      <c r="F103" s="55" t="s">
        <v>2718</v>
      </c>
      <c r="G103" s="115"/>
      <c r="H103" s="53">
        <v>502.35</v>
      </c>
      <c r="I103" s="85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</row>
    <row r="104" spans="1:38" ht="12.75">
      <c r="A104" s="112"/>
      <c r="B104" s="51">
        <v>37769</v>
      </c>
      <c r="C104" s="52" t="s">
        <v>2719</v>
      </c>
      <c r="D104" s="52"/>
      <c r="E104" s="52" t="s">
        <v>2720</v>
      </c>
      <c r="F104" s="52" t="s">
        <v>2721</v>
      </c>
      <c r="G104" s="115"/>
      <c r="H104" s="53">
        <v>512.94</v>
      </c>
      <c r="I104" s="85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</row>
    <row r="105" spans="1:38" ht="12.75">
      <c r="A105" s="112"/>
      <c r="B105" s="54">
        <v>37771</v>
      </c>
      <c r="C105" s="55" t="s">
        <v>2722</v>
      </c>
      <c r="D105" s="55"/>
      <c r="E105" s="55" t="s">
        <v>2723</v>
      </c>
      <c r="F105" s="55" t="s">
        <v>2724</v>
      </c>
      <c r="G105" s="115"/>
      <c r="H105" s="53">
        <v>514.46</v>
      </c>
      <c r="I105" s="85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</row>
    <row r="106" spans="1:38" ht="12.75">
      <c r="A106" s="112"/>
      <c r="B106" s="51">
        <v>37774</v>
      </c>
      <c r="C106" s="52" t="s">
        <v>2725</v>
      </c>
      <c r="D106" s="52"/>
      <c r="E106" s="52" t="s">
        <v>2726</v>
      </c>
      <c r="F106" s="52" t="s">
        <v>2727</v>
      </c>
      <c r="G106" s="115"/>
      <c r="H106" s="53">
        <v>518.52</v>
      </c>
      <c r="I106" s="85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</row>
    <row r="107" spans="1:38" ht="12.75">
      <c r="A107" s="112"/>
      <c r="B107" s="54">
        <v>37775</v>
      </c>
      <c r="C107" s="55" t="s">
        <v>2728</v>
      </c>
      <c r="D107" s="55"/>
      <c r="E107" s="55" t="s">
        <v>2729</v>
      </c>
      <c r="F107" s="55" t="s">
        <v>2730</v>
      </c>
      <c r="G107" s="115"/>
      <c r="H107" s="53">
        <v>511.85</v>
      </c>
      <c r="I107" s="85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</row>
    <row r="108" spans="1:38" ht="12.75">
      <c r="A108" s="112"/>
      <c r="B108" s="51">
        <v>37776</v>
      </c>
      <c r="C108" s="52" t="s">
        <v>2731</v>
      </c>
      <c r="D108" s="52"/>
      <c r="E108" s="52" t="s">
        <v>2732</v>
      </c>
      <c r="F108" s="52" t="s">
        <v>2733</v>
      </c>
      <c r="G108" s="115"/>
      <c r="H108" s="53">
        <v>516.96</v>
      </c>
      <c r="I108" s="85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</row>
    <row r="109" spans="1:38" ht="12.75">
      <c r="A109" s="112"/>
      <c r="B109" s="54">
        <v>37777</v>
      </c>
      <c r="C109" s="55" t="s">
        <v>2734</v>
      </c>
      <c r="D109" s="55"/>
      <c r="E109" s="55" t="s">
        <v>2735</v>
      </c>
      <c r="F109" s="55" t="s">
        <v>2736</v>
      </c>
      <c r="G109" s="115"/>
      <c r="H109" s="53">
        <v>517.03</v>
      </c>
      <c r="I109" s="85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</row>
    <row r="110" spans="1:38" ht="12.75">
      <c r="A110" s="112"/>
      <c r="B110" s="51">
        <v>37778</v>
      </c>
      <c r="C110" s="52" t="s">
        <v>2737</v>
      </c>
      <c r="D110" s="52"/>
      <c r="E110" s="52" t="s">
        <v>2738</v>
      </c>
      <c r="F110" s="52" t="s">
        <v>2739</v>
      </c>
      <c r="G110" s="115"/>
      <c r="H110" s="53">
        <v>528.88</v>
      </c>
      <c r="I110" s="85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</row>
    <row r="111" spans="1:38" ht="12.75">
      <c r="A111" s="112"/>
      <c r="B111" s="54">
        <v>37782</v>
      </c>
      <c r="C111" s="55" t="s">
        <v>2740</v>
      </c>
      <c r="D111" s="55"/>
      <c r="E111" s="55" t="s">
        <v>2741</v>
      </c>
      <c r="F111" s="55" t="s">
        <v>2742</v>
      </c>
      <c r="G111" s="115"/>
      <c r="H111" s="53">
        <v>527.05</v>
      </c>
      <c r="I111" s="85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</row>
    <row r="112" spans="1:38" ht="12.75">
      <c r="A112" s="112"/>
      <c r="B112" s="51">
        <v>37783</v>
      </c>
      <c r="C112" s="52" t="s">
        <v>2743</v>
      </c>
      <c r="D112" s="52"/>
      <c r="E112" s="52" t="s">
        <v>2744</v>
      </c>
      <c r="F112" s="52" t="s">
        <v>2745</v>
      </c>
      <c r="G112" s="115"/>
      <c r="H112" s="53">
        <v>533.76</v>
      </c>
      <c r="I112" s="85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</row>
    <row r="113" spans="1:38" ht="12.75">
      <c r="A113" s="112"/>
      <c r="B113" s="54">
        <v>37784</v>
      </c>
      <c r="C113" s="55" t="s">
        <v>2746</v>
      </c>
      <c r="D113" s="55"/>
      <c r="E113" s="55" t="s">
        <v>2747</v>
      </c>
      <c r="F113" s="55" t="s">
        <v>2748</v>
      </c>
      <c r="G113" s="115"/>
      <c r="H113" s="53">
        <v>539.04</v>
      </c>
      <c r="I113" s="85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</row>
    <row r="114" spans="1:38" ht="12.75">
      <c r="A114" s="112"/>
      <c r="B114" s="51">
        <v>37785</v>
      </c>
      <c r="C114" s="52" t="s">
        <v>2749</v>
      </c>
      <c r="D114" s="52"/>
      <c r="E114" s="52" t="s">
        <v>2750</v>
      </c>
      <c r="F114" s="52" t="s">
        <v>2751</v>
      </c>
      <c r="G114" s="115"/>
      <c r="H114" s="53">
        <v>529.43</v>
      </c>
      <c r="I114" s="85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</row>
    <row r="115" spans="1:38" ht="12.75">
      <c r="A115" s="112"/>
      <c r="B115" s="54">
        <v>37788</v>
      </c>
      <c r="C115" s="55" t="s">
        <v>2752</v>
      </c>
      <c r="D115" s="55"/>
      <c r="E115" s="55" t="s">
        <v>2753</v>
      </c>
      <c r="F115" s="55" t="s">
        <v>2754</v>
      </c>
      <c r="G115" s="115"/>
      <c r="H115" s="53">
        <v>534.85</v>
      </c>
      <c r="I115" s="85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</row>
    <row r="116" spans="1:38" ht="12.75">
      <c r="A116" s="112"/>
      <c r="B116" s="51">
        <v>37789</v>
      </c>
      <c r="C116" s="52" t="s">
        <v>2755</v>
      </c>
      <c r="D116" s="52"/>
      <c r="E116" s="52" t="s">
        <v>2756</v>
      </c>
      <c r="F116" s="52" t="s">
        <v>2757</v>
      </c>
      <c r="G116" s="115"/>
      <c r="H116" s="53">
        <v>541.58</v>
      </c>
      <c r="I116" s="85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</row>
    <row r="117" spans="1:38" ht="12.75">
      <c r="A117" s="112"/>
      <c r="B117" s="54">
        <v>37790</v>
      </c>
      <c r="C117" s="55" t="s">
        <v>2758</v>
      </c>
      <c r="D117" s="55"/>
      <c r="E117" s="55" t="s">
        <v>2759</v>
      </c>
      <c r="F117" s="55" t="s">
        <v>2760</v>
      </c>
      <c r="G117" s="115"/>
      <c r="H117" s="53">
        <v>545.21</v>
      </c>
      <c r="I117" s="85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</row>
    <row r="118" spans="1:38" ht="12.75">
      <c r="A118" s="112"/>
      <c r="B118" s="51">
        <v>37791</v>
      </c>
      <c r="C118" s="52" t="s">
        <v>2761</v>
      </c>
      <c r="D118" s="52"/>
      <c r="E118" s="52" t="s">
        <v>2762</v>
      </c>
      <c r="F118" s="52" t="s">
        <v>2763</v>
      </c>
      <c r="G118" s="115"/>
      <c r="H118" s="53">
        <v>539.15</v>
      </c>
      <c r="I118" s="85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</row>
    <row r="119" spans="1:38" ht="12.75">
      <c r="A119" s="112"/>
      <c r="B119" s="54">
        <v>37795</v>
      </c>
      <c r="C119" s="55" t="s">
        <v>2764</v>
      </c>
      <c r="D119" s="55"/>
      <c r="E119" s="55" t="s">
        <v>2765</v>
      </c>
      <c r="F119" s="55" t="s">
        <v>2766</v>
      </c>
      <c r="G119" s="115"/>
      <c r="H119" s="53">
        <v>531.68</v>
      </c>
      <c r="I119" s="85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</row>
    <row r="120" spans="1:38" ht="12.75">
      <c r="A120" s="112"/>
      <c r="B120" s="51">
        <v>37796</v>
      </c>
      <c r="C120" s="52" t="s">
        <v>2767</v>
      </c>
      <c r="D120" s="52"/>
      <c r="E120" s="52" t="s">
        <v>2768</v>
      </c>
      <c r="F120" s="52" t="s">
        <v>2769</v>
      </c>
      <c r="G120" s="115"/>
      <c r="H120" s="53">
        <v>525.09</v>
      </c>
      <c r="I120" s="85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</row>
    <row r="121" spans="1:38" ht="12.75">
      <c r="A121" s="112"/>
      <c r="B121" s="54">
        <v>37797</v>
      </c>
      <c r="C121" s="55" t="s">
        <v>2770</v>
      </c>
      <c r="D121" s="55"/>
      <c r="E121" s="55" t="s">
        <v>2771</v>
      </c>
      <c r="F121" s="55" t="s">
        <v>2772</v>
      </c>
      <c r="G121" s="115"/>
      <c r="H121" s="53">
        <v>527.96</v>
      </c>
      <c r="I121" s="85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</row>
    <row r="122" spans="1:38" ht="12.75">
      <c r="A122" s="112"/>
      <c r="B122" s="51">
        <v>37798</v>
      </c>
      <c r="C122" s="52" t="s">
        <v>2773</v>
      </c>
      <c r="D122" s="52"/>
      <c r="E122" s="52" t="s">
        <v>2774</v>
      </c>
      <c r="F122" s="52" t="s">
        <v>2775</v>
      </c>
      <c r="G122" s="115"/>
      <c r="H122" s="53">
        <v>528.68</v>
      </c>
      <c r="I122" s="85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</row>
    <row r="123" spans="1:38" ht="12.75">
      <c r="A123" s="112"/>
      <c r="B123" s="54">
        <v>37799</v>
      </c>
      <c r="C123" s="55" t="s">
        <v>2776</v>
      </c>
      <c r="D123" s="55"/>
      <c r="E123" s="55" t="s">
        <v>2777</v>
      </c>
      <c r="F123" s="55" t="s">
        <v>2778</v>
      </c>
      <c r="G123" s="115"/>
      <c r="H123" s="53">
        <v>536.54</v>
      </c>
      <c r="I123" s="85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</row>
    <row r="124" spans="1:38" ht="12.75">
      <c r="A124" s="112"/>
      <c r="B124" s="51">
        <v>37802</v>
      </c>
      <c r="C124" s="52" t="s">
        <v>2779</v>
      </c>
      <c r="D124" s="52"/>
      <c r="E124" s="52" t="s">
        <v>2780</v>
      </c>
      <c r="F124" s="52" t="s">
        <v>2774</v>
      </c>
      <c r="G124" s="115"/>
      <c r="H124" s="53">
        <v>531.46</v>
      </c>
      <c r="I124" s="85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</row>
    <row r="125" spans="1:38" ht="12.75">
      <c r="A125" s="112"/>
      <c r="B125" s="54">
        <v>37803</v>
      </c>
      <c r="C125" s="55" t="s">
        <v>2781</v>
      </c>
      <c r="D125" s="55"/>
      <c r="E125" s="55" t="s">
        <v>2782</v>
      </c>
      <c r="F125" s="55" t="s">
        <v>2783</v>
      </c>
      <c r="G125" s="115"/>
      <c r="H125" s="53">
        <v>522.32</v>
      </c>
      <c r="I125" s="85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</row>
    <row r="126" spans="1:38" ht="12.75">
      <c r="A126" s="112"/>
      <c r="B126" s="51">
        <v>37804</v>
      </c>
      <c r="C126" s="52" t="s">
        <v>2784</v>
      </c>
      <c r="D126" s="52"/>
      <c r="E126" s="52" t="s">
        <v>2459</v>
      </c>
      <c r="F126" s="52" t="s">
        <v>2785</v>
      </c>
      <c r="G126" s="115"/>
      <c r="H126" s="53">
        <v>529.86</v>
      </c>
      <c r="I126" s="85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</row>
    <row r="127" spans="1:38" ht="12.75">
      <c r="A127" s="112"/>
      <c r="B127" s="54">
        <v>37805</v>
      </c>
      <c r="C127" s="55" t="s">
        <v>2786</v>
      </c>
      <c r="D127" s="55"/>
      <c r="E127" s="55" t="s">
        <v>2787</v>
      </c>
      <c r="F127" s="55" t="s">
        <v>2788</v>
      </c>
      <c r="G127" s="115"/>
      <c r="H127" s="53">
        <v>537.95</v>
      </c>
      <c r="I127" s="85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</row>
    <row r="128" spans="1:38" ht="12.75">
      <c r="A128" s="112"/>
      <c r="B128" s="51">
        <v>37806</v>
      </c>
      <c r="C128" s="52" t="s">
        <v>2789</v>
      </c>
      <c r="D128" s="52"/>
      <c r="E128" s="52" t="s">
        <v>2790</v>
      </c>
      <c r="F128" s="52" t="s">
        <v>2791</v>
      </c>
      <c r="G128" s="115"/>
      <c r="H128" s="53">
        <v>539.05</v>
      </c>
      <c r="I128" s="85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</row>
    <row r="129" spans="1:38" ht="12.75">
      <c r="A129" s="112"/>
      <c r="B129" s="54">
        <v>37809</v>
      </c>
      <c r="C129" s="55" t="s">
        <v>2792</v>
      </c>
      <c r="D129" s="55"/>
      <c r="E129" s="55" t="s">
        <v>2793</v>
      </c>
      <c r="F129" s="55" t="s">
        <v>2794</v>
      </c>
      <c r="G129" s="115"/>
      <c r="H129" s="53">
        <v>551.94</v>
      </c>
      <c r="I129" s="85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</row>
    <row r="130" spans="1:38" ht="12.75">
      <c r="A130" s="112"/>
      <c r="B130" s="51">
        <v>37810</v>
      </c>
      <c r="C130" s="52" t="s">
        <v>2795</v>
      </c>
      <c r="D130" s="52"/>
      <c r="E130" s="52" t="s">
        <v>2796</v>
      </c>
      <c r="F130" s="52" t="s">
        <v>2797</v>
      </c>
      <c r="G130" s="115"/>
      <c r="H130" s="53">
        <v>550.17</v>
      </c>
      <c r="I130" s="85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</row>
    <row r="131" spans="1:38" ht="12.75">
      <c r="A131" s="112"/>
      <c r="B131" s="54">
        <v>37811</v>
      </c>
      <c r="C131" s="55" t="s">
        <v>2798</v>
      </c>
      <c r="D131" s="55"/>
      <c r="E131" s="55" t="s">
        <v>2799</v>
      </c>
      <c r="F131" s="55" t="s">
        <v>2800</v>
      </c>
      <c r="G131" s="115"/>
      <c r="H131" s="53">
        <v>546.28</v>
      </c>
      <c r="I131" s="85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</row>
    <row r="132" spans="1:38" ht="12.75">
      <c r="A132" s="112"/>
      <c r="B132" s="51">
        <v>37812</v>
      </c>
      <c r="C132" s="52" t="s">
        <v>2801</v>
      </c>
      <c r="D132" s="52"/>
      <c r="E132" s="52" t="s">
        <v>2802</v>
      </c>
      <c r="F132" s="52" t="s">
        <v>2803</v>
      </c>
      <c r="G132" s="115"/>
      <c r="H132" s="53">
        <v>540.83</v>
      </c>
      <c r="I132" s="85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</row>
    <row r="133" spans="1:38" ht="12.75">
      <c r="A133" s="112"/>
      <c r="B133" s="54">
        <v>37813</v>
      </c>
      <c r="C133" s="55" t="s">
        <v>2804</v>
      </c>
      <c r="D133" s="55"/>
      <c r="E133" s="55" t="s">
        <v>2805</v>
      </c>
      <c r="F133" s="55" t="s">
        <v>2806</v>
      </c>
      <c r="G133" s="115"/>
      <c r="H133" s="53">
        <v>544.16</v>
      </c>
      <c r="I133" s="85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</row>
    <row r="134" spans="1:38" ht="12.75">
      <c r="A134" s="112"/>
      <c r="B134" s="51">
        <v>37816</v>
      </c>
      <c r="C134" s="52" t="s">
        <v>2807</v>
      </c>
      <c r="D134" s="52"/>
      <c r="E134" s="52" t="s">
        <v>2808</v>
      </c>
      <c r="F134" s="52" t="s">
        <v>2809</v>
      </c>
      <c r="G134" s="115"/>
      <c r="H134" s="53">
        <v>553.67</v>
      </c>
      <c r="I134" s="85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</row>
    <row r="135" spans="1:38" ht="12.75">
      <c r="A135" s="112"/>
      <c r="B135" s="54">
        <v>37817</v>
      </c>
      <c r="C135" s="55" t="s">
        <v>2810</v>
      </c>
      <c r="D135" s="55"/>
      <c r="E135" s="55" t="s">
        <v>2811</v>
      </c>
      <c r="F135" s="55" t="s">
        <v>2812</v>
      </c>
      <c r="G135" s="115"/>
      <c r="H135" s="53">
        <v>554.53</v>
      </c>
      <c r="I135" s="85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</row>
    <row r="136" spans="1:38" ht="12.75">
      <c r="A136" s="112"/>
      <c r="B136" s="51">
        <v>37818</v>
      </c>
      <c r="C136" s="52" t="s">
        <v>2813</v>
      </c>
      <c r="D136" s="52"/>
      <c r="E136" s="52" t="s">
        <v>2814</v>
      </c>
      <c r="F136" s="52" t="s">
        <v>2815</v>
      </c>
      <c r="G136" s="115"/>
      <c r="H136" s="53">
        <v>549.91</v>
      </c>
      <c r="I136" s="85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</row>
    <row r="137" spans="1:38" ht="12.75">
      <c r="A137" s="112"/>
      <c r="B137" s="54">
        <v>37819</v>
      </c>
      <c r="C137" s="55" t="s">
        <v>2816</v>
      </c>
      <c r="D137" s="55"/>
      <c r="E137" s="55" t="s">
        <v>2817</v>
      </c>
      <c r="F137" s="55" t="s">
        <v>2818</v>
      </c>
      <c r="G137" s="115"/>
      <c r="H137" s="53">
        <v>546.23</v>
      </c>
      <c r="I137" s="85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  <row r="138" spans="1:38" ht="12.75">
      <c r="A138" s="112"/>
      <c r="B138" s="51">
        <v>37820</v>
      </c>
      <c r="C138" s="52" t="s">
        <v>2819</v>
      </c>
      <c r="D138" s="52"/>
      <c r="E138" s="52" t="s">
        <v>2820</v>
      </c>
      <c r="F138" s="52" t="s">
        <v>2819</v>
      </c>
      <c r="G138" s="115"/>
      <c r="H138" s="53">
        <v>552.67</v>
      </c>
      <c r="I138" s="85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</row>
    <row r="139" spans="1:38" ht="12.75">
      <c r="A139" s="112"/>
      <c r="B139" s="54">
        <v>37823</v>
      </c>
      <c r="C139" s="55" t="s">
        <v>2821</v>
      </c>
      <c r="D139" s="55"/>
      <c r="E139" s="55" t="s">
        <v>2822</v>
      </c>
      <c r="F139" s="55" t="s">
        <v>2823</v>
      </c>
      <c r="G139" s="115"/>
      <c r="H139" s="53">
        <v>551.26</v>
      </c>
      <c r="I139" s="85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</row>
    <row r="140" spans="1:38" ht="12.75">
      <c r="A140" s="112"/>
      <c r="B140" s="51">
        <v>37824</v>
      </c>
      <c r="C140" s="52" t="s">
        <v>2824</v>
      </c>
      <c r="D140" s="52"/>
      <c r="E140" s="52" t="s">
        <v>2825</v>
      </c>
      <c r="F140" s="52" t="s">
        <v>2826</v>
      </c>
      <c r="G140" s="115"/>
      <c r="H140" s="53">
        <v>549.49</v>
      </c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</row>
    <row r="141" spans="1:38" ht="12.75">
      <c r="A141" s="112"/>
      <c r="B141" s="54">
        <v>37825</v>
      </c>
      <c r="C141" s="55" t="s">
        <v>2827</v>
      </c>
      <c r="D141" s="55"/>
      <c r="E141" s="55" t="s">
        <v>2828</v>
      </c>
      <c r="F141" s="55" t="s">
        <v>2829</v>
      </c>
      <c r="G141" s="115"/>
      <c r="H141" s="53">
        <v>546.73</v>
      </c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</row>
    <row r="142" spans="1:38" ht="12.75">
      <c r="A142" s="112"/>
      <c r="B142" s="51">
        <v>37826</v>
      </c>
      <c r="C142" s="52" t="s">
        <v>2830</v>
      </c>
      <c r="D142" s="52"/>
      <c r="E142" s="52" t="s">
        <v>2831</v>
      </c>
      <c r="F142" s="52" t="s">
        <v>2832</v>
      </c>
      <c r="G142" s="115"/>
      <c r="H142" s="53">
        <v>555.66</v>
      </c>
      <c r="I142" s="85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</row>
    <row r="143" spans="1:38" ht="12.75">
      <c r="A143" s="112"/>
      <c r="B143" s="54">
        <v>37827</v>
      </c>
      <c r="C143" s="55" t="s">
        <v>2833</v>
      </c>
      <c r="D143" s="55"/>
      <c r="E143" s="55" t="s">
        <v>2834</v>
      </c>
      <c r="F143" s="55" t="s">
        <v>2835</v>
      </c>
      <c r="G143" s="115"/>
      <c r="H143" s="53">
        <v>552.78</v>
      </c>
      <c r="I143" s="85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</row>
    <row r="144" spans="1:38" ht="12.75">
      <c r="A144" s="112"/>
      <c r="B144" s="51">
        <v>37830</v>
      </c>
      <c r="C144" s="52" t="s">
        <v>2836</v>
      </c>
      <c r="D144" s="52"/>
      <c r="E144" s="52" t="s">
        <v>2837</v>
      </c>
      <c r="F144" s="52" t="s">
        <v>2838</v>
      </c>
      <c r="G144" s="115"/>
      <c r="H144" s="53">
        <v>562.67</v>
      </c>
      <c r="I144" s="85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</row>
    <row r="145" spans="1:38" ht="12.75">
      <c r="A145" s="112"/>
      <c r="B145" s="54">
        <v>37831</v>
      </c>
      <c r="C145" s="55" t="s">
        <v>2839</v>
      </c>
      <c r="D145" s="55"/>
      <c r="E145" s="55" t="s">
        <v>2840</v>
      </c>
      <c r="F145" s="55" t="s">
        <v>2841</v>
      </c>
      <c r="G145" s="115"/>
      <c r="H145" s="53">
        <v>560.4</v>
      </c>
      <c r="I145" s="85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</row>
    <row r="146" spans="1:38" ht="12.75">
      <c r="A146" s="112"/>
      <c r="B146" s="51">
        <v>37832</v>
      </c>
      <c r="C146" s="52" t="s">
        <v>2842</v>
      </c>
      <c r="D146" s="52"/>
      <c r="E146" s="52" t="s">
        <v>2843</v>
      </c>
      <c r="F146" s="52" t="s">
        <v>2844</v>
      </c>
      <c r="G146" s="115"/>
      <c r="H146" s="53">
        <v>564.86</v>
      </c>
      <c r="I146" s="85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</row>
    <row r="147" spans="1:38" ht="12.75">
      <c r="A147" s="112"/>
      <c r="B147" s="54">
        <v>37833</v>
      </c>
      <c r="C147" s="55" t="s">
        <v>2845</v>
      </c>
      <c r="D147" s="55"/>
      <c r="E147" s="55" t="s">
        <v>2846</v>
      </c>
      <c r="F147" s="55" t="s">
        <v>2847</v>
      </c>
      <c r="G147" s="115"/>
      <c r="H147" s="53">
        <v>571.01</v>
      </c>
      <c r="I147" s="85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</row>
    <row r="148" spans="1:38" ht="12.75">
      <c r="A148" s="112"/>
      <c r="B148" s="51">
        <v>37834</v>
      </c>
      <c r="C148" s="52" t="s">
        <v>2848</v>
      </c>
      <c r="D148" s="52"/>
      <c r="E148" s="52" t="s">
        <v>2849</v>
      </c>
      <c r="F148" s="52" t="s">
        <v>2850</v>
      </c>
      <c r="G148" s="115"/>
      <c r="H148" s="53">
        <v>568.51</v>
      </c>
      <c r="I148" s="85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</row>
    <row r="149" spans="1:38" ht="12.75">
      <c r="A149" s="112"/>
      <c r="B149" s="54">
        <v>37837</v>
      </c>
      <c r="C149" s="55" t="s">
        <v>2851</v>
      </c>
      <c r="D149" s="55"/>
      <c r="E149" s="55" t="s">
        <v>2852</v>
      </c>
      <c r="F149" s="55" t="s">
        <v>2853</v>
      </c>
      <c r="G149" s="115"/>
      <c r="H149" s="53">
        <v>567.72</v>
      </c>
      <c r="I149" s="85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</row>
    <row r="150" spans="1:38" ht="12.75">
      <c r="A150" s="112"/>
      <c r="B150" s="51">
        <v>37838</v>
      </c>
      <c r="C150" s="52" t="s">
        <v>2854</v>
      </c>
      <c r="D150" s="52"/>
      <c r="E150" s="52" t="s">
        <v>2855</v>
      </c>
      <c r="F150" s="52" t="s">
        <v>2856</v>
      </c>
      <c r="G150" s="115"/>
      <c r="H150" s="53">
        <v>570.62</v>
      </c>
      <c r="I150" s="85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</row>
    <row r="151" spans="1:38" ht="12.75">
      <c r="A151" s="112"/>
      <c r="B151" s="54">
        <v>37839</v>
      </c>
      <c r="C151" s="55" t="s">
        <v>2857</v>
      </c>
      <c r="D151" s="55"/>
      <c r="E151" s="55" t="s">
        <v>2858</v>
      </c>
      <c r="F151" s="55" t="s">
        <v>2859</v>
      </c>
      <c r="G151" s="115"/>
      <c r="H151" s="53">
        <v>558.44</v>
      </c>
      <c r="I151" s="85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</row>
    <row r="152" spans="1:38" ht="12.75">
      <c r="A152" s="112"/>
      <c r="B152" s="51">
        <v>37840</v>
      </c>
      <c r="C152" s="52" t="s">
        <v>2860</v>
      </c>
      <c r="D152" s="52"/>
      <c r="E152" s="52" t="s">
        <v>2861</v>
      </c>
      <c r="F152" s="52" t="s">
        <v>2862</v>
      </c>
      <c r="G152" s="115"/>
      <c r="H152" s="53">
        <v>555.74</v>
      </c>
      <c r="I152" s="85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</row>
    <row r="153" spans="1:38" ht="12.75">
      <c r="A153" s="112"/>
      <c r="B153" s="54">
        <v>37841</v>
      </c>
      <c r="C153" s="55" t="s">
        <v>2864</v>
      </c>
      <c r="D153" s="55"/>
      <c r="E153" s="55" t="s">
        <v>2865</v>
      </c>
      <c r="F153" s="55" t="s">
        <v>2866</v>
      </c>
      <c r="G153" s="115"/>
      <c r="H153" s="53">
        <v>557.87</v>
      </c>
      <c r="I153" s="85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</row>
    <row r="154" spans="1:38" ht="12.75">
      <c r="A154" s="112"/>
      <c r="B154" s="51">
        <v>37844</v>
      </c>
      <c r="C154" s="52" t="s">
        <v>2867</v>
      </c>
      <c r="D154" s="52"/>
      <c r="E154" s="52" t="s">
        <v>2868</v>
      </c>
      <c r="F154" s="52" t="s">
        <v>2869</v>
      </c>
      <c r="G154" s="115"/>
      <c r="H154" s="53">
        <v>557.91</v>
      </c>
      <c r="I154" s="85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</row>
    <row r="155" spans="1:38" ht="12.75">
      <c r="A155" s="112"/>
      <c r="B155" s="54">
        <v>37845</v>
      </c>
      <c r="C155" s="55" t="s">
        <v>2870</v>
      </c>
      <c r="D155" s="55"/>
      <c r="E155" s="55" t="s">
        <v>2871</v>
      </c>
      <c r="F155" s="55" t="s">
        <v>2872</v>
      </c>
      <c r="G155" s="115"/>
      <c r="H155" s="53">
        <v>567.64</v>
      </c>
      <c r="I155" s="85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</row>
    <row r="156" spans="1:38" ht="12.75">
      <c r="A156" s="112"/>
      <c r="B156" s="51">
        <v>37846</v>
      </c>
      <c r="C156" s="52" t="s">
        <v>2873</v>
      </c>
      <c r="D156" s="52"/>
      <c r="E156" s="52" t="s">
        <v>2874</v>
      </c>
      <c r="F156" s="52" t="s">
        <v>2875</v>
      </c>
      <c r="G156" s="115"/>
      <c r="H156" s="53">
        <v>574.52</v>
      </c>
      <c r="I156" s="85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</row>
    <row r="157" spans="1:38" ht="12.75">
      <c r="A157" s="112"/>
      <c r="B157" s="54">
        <v>37847</v>
      </c>
      <c r="C157" s="55" t="s">
        <v>2876</v>
      </c>
      <c r="D157" s="55"/>
      <c r="E157" s="55" t="s">
        <v>2876</v>
      </c>
      <c r="F157" s="55" t="s">
        <v>2877</v>
      </c>
      <c r="G157" s="115"/>
      <c r="H157" s="53">
        <v>578.37</v>
      </c>
      <c r="I157" s="85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</row>
    <row r="158" spans="1:38" ht="12.75">
      <c r="A158" s="112"/>
      <c r="B158" s="51">
        <v>37848</v>
      </c>
      <c r="C158" s="52" t="s">
        <v>2878</v>
      </c>
      <c r="D158" s="52"/>
      <c r="E158" s="52" t="s">
        <v>2879</v>
      </c>
      <c r="F158" s="52" t="s">
        <v>2880</v>
      </c>
      <c r="G158" s="115"/>
      <c r="H158" s="53">
        <v>574.94</v>
      </c>
      <c r="I158" s="85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</row>
    <row r="159" spans="1:38" ht="12.75">
      <c r="A159" s="112"/>
      <c r="B159" s="54">
        <v>37851</v>
      </c>
      <c r="C159" s="55" t="s">
        <v>2881</v>
      </c>
      <c r="D159" s="55"/>
      <c r="E159" s="55" t="s">
        <v>2881</v>
      </c>
      <c r="F159" s="55" t="s">
        <v>2882</v>
      </c>
      <c r="G159" s="115"/>
      <c r="H159" s="53">
        <v>585.26</v>
      </c>
      <c r="I159" s="85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</row>
    <row r="160" spans="1:38" ht="12.75">
      <c r="A160" s="112"/>
      <c r="B160" s="51">
        <v>37852</v>
      </c>
      <c r="C160" s="52" t="s">
        <v>2883</v>
      </c>
      <c r="D160" s="52"/>
      <c r="E160" s="52" t="s">
        <v>2884</v>
      </c>
      <c r="F160" s="52" t="s">
        <v>2885</v>
      </c>
      <c r="G160" s="115"/>
      <c r="H160" s="53">
        <v>592.48</v>
      </c>
      <c r="I160" s="85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</row>
    <row r="161" spans="1:38" ht="12.75">
      <c r="A161" s="112"/>
      <c r="B161" s="54">
        <v>37853</v>
      </c>
      <c r="C161" s="55" t="s">
        <v>2886</v>
      </c>
      <c r="D161" s="55"/>
      <c r="E161" s="55" t="s">
        <v>2887</v>
      </c>
      <c r="F161" s="55" t="s">
        <v>2888</v>
      </c>
      <c r="G161" s="115"/>
      <c r="H161" s="53">
        <v>592.64</v>
      </c>
      <c r="I161" s="85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</row>
    <row r="162" spans="1:38" ht="12.75">
      <c r="A162" s="112"/>
      <c r="B162" s="51">
        <v>37854</v>
      </c>
      <c r="C162" s="52" t="s">
        <v>2889</v>
      </c>
      <c r="D162" s="52"/>
      <c r="E162" s="52" t="s">
        <v>2890</v>
      </c>
      <c r="F162" s="52" t="s">
        <v>2891</v>
      </c>
      <c r="G162" s="115"/>
      <c r="H162" s="53">
        <v>599.13</v>
      </c>
      <c r="I162" s="85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</row>
    <row r="163" spans="1:38" ht="12.75">
      <c r="A163" s="112"/>
      <c r="B163" s="54">
        <v>37855</v>
      </c>
      <c r="C163" s="55" t="s">
        <v>2892</v>
      </c>
      <c r="D163" s="55"/>
      <c r="E163" s="55" t="s">
        <v>2893</v>
      </c>
      <c r="F163" s="55" t="s">
        <v>2894</v>
      </c>
      <c r="G163" s="115"/>
      <c r="H163" s="53">
        <v>597.1</v>
      </c>
      <c r="I163" s="85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</row>
    <row r="164" spans="1:38" ht="12.75">
      <c r="A164" s="112"/>
      <c r="B164" s="51">
        <v>37858</v>
      </c>
      <c r="C164" s="52" t="s">
        <v>2895</v>
      </c>
      <c r="D164" s="52"/>
      <c r="E164" s="52" t="s">
        <v>2896</v>
      </c>
      <c r="F164" s="52" t="s">
        <v>2897</v>
      </c>
      <c r="G164" s="115"/>
      <c r="H164" s="53">
        <v>589.84</v>
      </c>
      <c r="I164" s="85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</row>
    <row r="165" spans="1:38" ht="12.75">
      <c r="A165" s="112"/>
      <c r="B165" s="54">
        <v>37859</v>
      </c>
      <c r="C165" s="55" t="s">
        <v>2898</v>
      </c>
      <c r="D165" s="55"/>
      <c r="E165" s="55" t="s">
        <v>2899</v>
      </c>
      <c r="F165" s="55" t="s">
        <v>2900</v>
      </c>
      <c r="G165" s="115"/>
      <c r="H165" s="53">
        <v>583.9</v>
      </c>
      <c r="I165" s="85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</row>
    <row r="166" spans="1:38" ht="12.75">
      <c r="A166" s="112"/>
      <c r="B166" s="51">
        <v>37860</v>
      </c>
      <c r="C166" s="52" t="s">
        <v>2901</v>
      </c>
      <c r="D166" s="52"/>
      <c r="E166" s="52" t="s">
        <v>2902</v>
      </c>
      <c r="F166" s="52" t="s">
        <v>2903</v>
      </c>
      <c r="G166" s="115"/>
      <c r="H166" s="53">
        <v>588.06</v>
      </c>
      <c r="I166" s="85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</row>
    <row r="167" spans="1:38" ht="12.75">
      <c r="A167" s="112"/>
      <c r="B167" s="54">
        <v>37861</v>
      </c>
      <c r="C167" s="55" t="s">
        <v>2904</v>
      </c>
      <c r="D167" s="55"/>
      <c r="E167" s="55" t="s">
        <v>2905</v>
      </c>
      <c r="F167" s="55" t="s">
        <v>2906</v>
      </c>
      <c r="G167" s="115"/>
      <c r="H167" s="53">
        <v>589.97</v>
      </c>
      <c r="I167" s="85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</row>
    <row r="168" spans="1:38" ht="12.75">
      <c r="A168" s="112"/>
      <c r="B168" s="51">
        <v>37862</v>
      </c>
      <c r="C168" s="52" t="s">
        <v>2907</v>
      </c>
      <c r="D168" s="52"/>
      <c r="E168" s="52" t="s">
        <v>2908</v>
      </c>
      <c r="F168" s="52" t="s">
        <v>2907</v>
      </c>
      <c r="G168" s="115"/>
      <c r="H168" s="53">
        <v>586.43</v>
      </c>
      <c r="I168" s="85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</row>
    <row r="169" spans="1:38" ht="12.75">
      <c r="A169" s="112"/>
      <c r="B169" s="54">
        <v>37865</v>
      </c>
      <c r="C169" s="55" t="s">
        <v>2909</v>
      </c>
      <c r="D169" s="55"/>
      <c r="E169" s="55" t="s">
        <v>2910</v>
      </c>
      <c r="F169" s="55" t="s">
        <v>2911</v>
      </c>
      <c r="G169" s="115"/>
      <c r="H169" s="53">
        <v>598.45</v>
      </c>
      <c r="I169" s="85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</row>
    <row r="170" spans="1:38" ht="12.75">
      <c r="A170" s="112"/>
      <c r="B170" s="51">
        <v>37866</v>
      </c>
      <c r="C170" s="52" t="s">
        <v>2912</v>
      </c>
      <c r="D170" s="52"/>
      <c r="E170" s="52" t="s">
        <v>2913</v>
      </c>
      <c r="F170" s="52" t="s">
        <v>2914</v>
      </c>
      <c r="G170" s="115"/>
      <c r="H170" s="53">
        <v>601.1</v>
      </c>
      <c r="I170" s="85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</row>
    <row r="171" spans="1:38" ht="12.75">
      <c r="A171" s="112"/>
      <c r="B171" s="54">
        <v>37867</v>
      </c>
      <c r="C171" s="55" t="s">
        <v>2915</v>
      </c>
      <c r="D171" s="55"/>
      <c r="E171" s="55" t="s">
        <v>2916</v>
      </c>
      <c r="F171" s="55" t="s">
        <v>2917</v>
      </c>
      <c r="G171" s="115"/>
      <c r="H171" s="53">
        <v>611.12</v>
      </c>
      <c r="I171" s="85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</row>
    <row r="172" spans="1:38" ht="12.75">
      <c r="A172" s="112"/>
      <c r="B172" s="51">
        <v>37868</v>
      </c>
      <c r="C172" s="52" t="s">
        <v>2918</v>
      </c>
      <c r="D172" s="52"/>
      <c r="E172" s="52" t="s">
        <v>2919</v>
      </c>
      <c r="F172" s="52" t="s">
        <v>2920</v>
      </c>
      <c r="G172" s="115"/>
      <c r="H172" s="53">
        <v>611.15</v>
      </c>
      <c r="I172" s="85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</row>
    <row r="173" spans="1:38" ht="12.75">
      <c r="A173" s="112"/>
      <c r="B173" s="54">
        <v>37869</v>
      </c>
      <c r="C173" s="55" t="s">
        <v>2921</v>
      </c>
      <c r="D173" s="55"/>
      <c r="E173" s="55" t="s">
        <v>2922</v>
      </c>
      <c r="F173" s="55" t="s">
        <v>2923</v>
      </c>
      <c r="G173" s="115"/>
      <c r="H173" s="53">
        <v>612.49</v>
      </c>
      <c r="I173" s="85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</row>
    <row r="174" spans="1:38" ht="12.75">
      <c r="A174" s="112"/>
      <c r="B174" s="51">
        <v>37872</v>
      </c>
      <c r="C174" s="52" t="s">
        <v>2924</v>
      </c>
      <c r="D174" s="52"/>
      <c r="E174" s="52" t="s">
        <v>2925</v>
      </c>
      <c r="F174" s="52" t="s">
        <v>2926</v>
      </c>
      <c r="G174" s="115"/>
      <c r="H174" s="53">
        <v>615.14</v>
      </c>
      <c r="I174" s="85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</row>
    <row r="175" spans="1:38" ht="12.75">
      <c r="A175" s="112"/>
      <c r="B175" s="54">
        <v>37873</v>
      </c>
      <c r="C175" s="55" t="s">
        <v>2927</v>
      </c>
      <c r="D175" s="55"/>
      <c r="E175" s="55" t="s">
        <v>2928</v>
      </c>
      <c r="F175" s="55" t="s">
        <v>2929</v>
      </c>
      <c r="G175" s="115"/>
      <c r="H175" s="53">
        <v>609.11</v>
      </c>
      <c r="I175" s="85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</row>
    <row r="176" spans="1:38" ht="12.75">
      <c r="A176" s="112"/>
      <c r="B176" s="51">
        <v>37874</v>
      </c>
      <c r="C176" s="52" t="s">
        <v>2930</v>
      </c>
      <c r="D176" s="52"/>
      <c r="E176" s="52" t="s">
        <v>2931</v>
      </c>
      <c r="F176" s="52" t="s">
        <v>2932</v>
      </c>
      <c r="G176" s="115"/>
      <c r="H176" s="53">
        <v>599.18</v>
      </c>
      <c r="I176" s="85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</row>
    <row r="177" spans="1:38" ht="12.75">
      <c r="A177" s="112"/>
      <c r="B177" s="54">
        <v>37875</v>
      </c>
      <c r="C177" s="55" t="s">
        <v>2933</v>
      </c>
      <c r="D177" s="55"/>
      <c r="E177" s="55" t="s">
        <v>2934</v>
      </c>
      <c r="F177" s="55" t="s">
        <v>2935</v>
      </c>
      <c r="G177" s="115"/>
      <c r="H177" s="53">
        <v>600.44</v>
      </c>
      <c r="I177" s="85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</row>
    <row r="178" spans="1:38" ht="12.75">
      <c r="A178" s="112"/>
      <c r="B178" s="51">
        <v>37876</v>
      </c>
      <c r="C178" s="52" t="s">
        <v>2936</v>
      </c>
      <c r="D178" s="52"/>
      <c r="E178" s="52" t="s">
        <v>2937</v>
      </c>
      <c r="F178" s="52" t="s">
        <v>2938</v>
      </c>
      <c r="G178" s="115"/>
      <c r="H178" s="53">
        <v>602.77</v>
      </c>
      <c r="I178" s="85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</row>
    <row r="179" spans="1:38" ht="12.75">
      <c r="A179" s="112"/>
      <c r="B179" s="54">
        <v>37879</v>
      </c>
      <c r="C179" s="55" t="s">
        <v>2939</v>
      </c>
      <c r="D179" s="55"/>
      <c r="E179" s="55" t="s">
        <v>2940</v>
      </c>
      <c r="F179" s="55" t="s">
        <v>2941</v>
      </c>
      <c r="G179" s="115"/>
      <c r="H179" s="53">
        <v>603.71</v>
      </c>
      <c r="I179" s="85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</row>
    <row r="180" spans="1:38" ht="12.75">
      <c r="A180" s="112"/>
      <c r="B180" s="51">
        <v>37880</v>
      </c>
      <c r="C180" s="52" t="s">
        <v>2942</v>
      </c>
      <c r="D180" s="52"/>
      <c r="E180" s="52" t="s">
        <v>2943</v>
      </c>
      <c r="F180" s="52" t="s">
        <v>2944</v>
      </c>
      <c r="G180" s="115"/>
      <c r="H180" s="53">
        <v>609.53</v>
      </c>
      <c r="I180" s="85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</row>
    <row r="181" spans="1:38" ht="12.75">
      <c r="A181" s="112"/>
      <c r="B181" s="54">
        <v>37881</v>
      </c>
      <c r="C181" s="55" t="s">
        <v>2945</v>
      </c>
      <c r="D181" s="55"/>
      <c r="E181" s="55" t="s">
        <v>2946</v>
      </c>
      <c r="F181" s="55" t="s">
        <v>2947</v>
      </c>
      <c r="G181" s="115"/>
      <c r="H181" s="53">
        <v>608.99</v>
      </c>
      <c r="I181" s="85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</row>
    <row r="182" spans="1:38" ht="12.75">
      <c r="A182" s="112"/>
      <c r="B182" s="51">
        <v>37882</v>
      </c>
      <c r="C182" s="52" t="s">
        <v>2948</v>
      </c>
      <c r="D182" s="52"/>
      <c r="E182" s="52" t="s">
        <v>2949</v>
      </c>
      <c r="F182" s="52" t="s">
        <v>2950</v>
      </c>
      <c r="G182" s="115"/>
      <c r="H182" s="53">
        <v>608.48</v>
      </c>
      <c r="I182" s="85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</row>
    <row r="183" spans="1:38" ht="12.75">
      <c r="A183" s="112"/>
      <c r="B183" s="54">
        <v>37883</v>
      </c>
      <c r="C183" s="55" t="s">
        <v>2917</v>
      </c>
      <c r="D183" s="55"/>
      <c r="E183" s="55" t="s">
        <v>2951</v>
      </c>
      <c r="F183" s="55" t="s">
        <v>2952</v>
      </c>
      <c r="G183" s="115"/>
      <c r="H183" s="53">
        <v>603.03</v>
      </c>
      <c r="I183" s="85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</row>
    <row r="184" spans="1:38" ht="12.75">
      <c r="A184" s="112"/>
      <c r="B184" s="51">
        <v>37886</v>
      </c>
      <c r="C184" s="52" t="s">
        <v>2953</v>
      </c>
      <c r="D184" s="52"/>
      <c r="E184" s="52" t="s">
        <v>2954</v>
      </c>
      <c r="F184" s="52" t="s">
        <v>2955</v>
      </c>
      <c r="G184" s="115"/>
      <c r="H184" s="53">
        <v>589.36</v>
      </c>
      <c r="I184" s="85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</row>
    <row r="185" spans="1:38" ht="12.75">
      <c r="A185" s="112"/>
      <c r="B185" s="54">
        <v>37887</v>
      </c>
      <c r="C185" s="55" t="s">
        <v>2956</v>
      </c>
      <c r="D185" s="55"/>
      <c r="E185" s="55" t="s">
        <v>2957</v>
      </c>
      <c r="F185" s="55" t="s">
        <v>2958</v>
      </c>
      <c r="G185" s="115"/>
      <c r="H185" s="53">
        <v>588.08</v>
      </c>
      <c r="I185" s="85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</row>
    <row r="186" spans="1:38" ht="12.75">
      <c r="A186" s="112"/>
      <c r="B186" s="51">
        <v>37888</v>
      </c>
      <c r="C186" s="52" t="s">
        <v>2959</v>
      </c>
      <c r="D186" s="52"/>
      <c r="E186" s="52" t="s">
        <v>2905</v>
      </c>
      <c r="F186" s="52" t="s">
        <v>2959</v>
      </c>
      <c r="G186" s="115"/>
      <c r="H186" s="53">
        <v>581.22</v>
      </c>
      <c r="I186" s="85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</row>
    <row r="187" spans="1:38" ht="12.75">
      <c r="A187" s="112"/>
      <c r="B187" s="54">
        <v>37889</v>
      </c>
      <c r="C187" s="55" t="s">
        <v>2960</v>
      </c>
      <c r="D187" s="55"/>
      <c r="E187" s="55" t="s">
        <v>2961</v>
      </c>
      <c r="F187" s="55" t="s">
        <v>2962</v>
      </c>
      <c r="G187" s="115"/>
      <c r="H187" s="53">
        <v>576.78</v>
      </c>
      <c r="I187" s="85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</row>
    <row r="188" spans="1:38" ht="12.75">
      <c r="A188" s="112"/>
      <c r="B188" s="51">
        <v>37890</v>
      </c>
      <c r="C188" s="52" t="s">
        <v>2963</v>
      </c>
      <c r="D188" s="52"/>
      <c r="E188" s="52" t="s">
        <v>2964</v>
      </c>
      <c r="F188" s="52" t="s">
        <v>2965</v>
      </c>
      <c r="G188" s="115"/>
      <c r="H188" s="53">
        <v>581.65</v>
      </c>
      <c r="I188" s="85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</row>
    <row r="189" spans="1:38" ht="12.75">
      <c r="A189" s="112"/>
      <c r="B189" s="54">
        <v>37893</v>
      </c>
      <c r="C189" s="55" t="s">
        <v>2966</v>
      </c>
      <c r="D189" s="55"/>
      <c r="E189" s="55" t="s">
        <v>2967</v>
      </c>
      <c r="F189" s="55" t="s">
        <v>2968</v>
      </c>
      <c r="G189" s="115"/>
      <c r="H189" s="53">
        <v>575.61</v>
      </c>
      <c r="I189" s="85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</row>
    <row r="190" spans="1:38" ht="12.75">
      <c r="A190" s="112"/>
      <c r="B190" s="51">
        <v>37894</v>
      </c>
      <c r="C190" s="52" t="s">
        <v>2969</v>
      </c>
      <c r="D190" s="52"/>
      <c r="E190" s="52" t="s">
        <v>2970</v>
      </c>
      <c r="F190" s="52" t="s">
        <v>2971</v>
      </c>
      <c r="G190" s="115"/>
      <c r="H190" s="53">
        <v>567.02</v>
      </c>
      <c r="I190" s="85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</row>
    <row r="191" spans="1:38" ht="12.75">
      <c r="A191" s="112"/>
      <c r="B191" s="54">
        <v>37895</v>
      </c>
      <c r="C191" s="55" t="s">
        <v>2972</v>
      </c>
      <c r="D191" s="55"/>
      <c r="E191" s="55" t="s">
        <v>2972</v>
      </c>
      <c r="F191" s="55" t="s">
        <v>2973</v>
      </c>
      <c r="G191" s="115"/>
      <c r="H191" s="53">
        <v>572.56</v>
      </c>
      <c r="I191" s="85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</row>
    <row r="192" spans="1:38" ht="12.75">
      <c r="A192" s="112"/>
      <c r="B192" s="51">
        <v>37896</v>
      </c>
      <c r="C192" s="52" t="s">
        <v>2974</v>
      </c>
      <c r="D192" s="52"/>
      <c r="E192" s="52" t="s">
        <v>2975</v>
      </c>
      <c r="F192" s="52" t="s">
        <v>2976</v>
      </c>
      <c r="G192" s="115"/>
      <c r="H192" s="53">
        <v>570.39</v>
      </c>
      <c r="I192" s="85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</row>
    <row r="193" spans="1:38" ht="12.75">
      <c r="A193" s="112"/>
      <c r="B193" s="54">
        <v>37897</v>
      </c>
      <c r="C193" s="55" t="s">
        <v>2977</v>
      </c>
      <c r="D193" s="55"/>
      <c r="E193" s="55" t="s">
        <v>2978</v>
      </c>
      <c r="F193" s="55" t="s">
        <v>2979</v>
      </c>
      <c r="G193" s="115"/>
      <c r="H193" s="53">
        <v>591.24</v>
      </c>
      <c r="I193" s="85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</row>
    <row r="194" spans="1:38" ht="12.75">
      <c r="A194" s="112"/>
      <c r="B194" s="51">
        <v>37900</v>
      </c>
      <c r="C194" s="52" t="s">
        <v>2980</v>
      </c>
      <c r="D194" s="52"/>
      <c r="E194" s="52" t="s">
        <v>2981</v>
      </c>
      <c r="F194" s="52" t="s">
        <v>2982</v>
      </c>
      <c r="G194" s="115"/>
      <c r="H194" s="53">
        <v>590.99</v>
      </c>
      <c r="I194" s="85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</row>
    <row r="195" spans="1:38" ht="12.75">
      <c r="A195" s="112"/>
      <c r="B195" s="54">
        <v>37901</v>
      </c>
      <c r="C195" s="55" t="s">
        <v>2983</v>
      </c>
      <c r="D195" s="55"/>
      <c r="E195" s="55" t="s">
        <v>2984</v>
      </c>
      <c r="F195" s="55" t="s">
        <v>2985</v>
      </c>
      <c r="G195" s="115"/>
      <c r="H195" s="53">
        <v>589.73</v>
      </c>
      <c r="I195" s="85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</row>
    <row r="196" spans="1:38" ht="12.75">
      <c r="A196" s="112"/>
      <c r="B196" s="51">
        <v>37902</v>
      </c>
      <c r="C196" s="52" t="s">
        <v>2986</v>
      </c>
      <c r="D196" s="52"/>
      <c r="E196" s="52" t="s">
        <v>2987</v>
      </c>
      <c r="F196" s="52" t="s">
        <v>2988</v>
      </c>
      <c r="G196" s="115"/>
      <c r="H196" s="53">
        <v>592.96</v>
      </c>
      <c r="I196" s="85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</row>
    <row r="197" spans="1:38" ht="12.75">
      <c r="A197" s="112"/>
      <c r="B197" s="54">
        <v>37903</v>
      </c>
      <c r="C197" s="55" t="s">
        <v>2989</v>
      </c>
      <c r="D197" s="55"/>
      <c r="E197" s="55" t="s">
        <v>2990</v>
      </c>
      <c r="F197" s="55" t="s">
        <v>2991</v>
      </c>
      <c r="G197" s="115"/>
      <c r="H197" s="53">
        <v>601.75</v>
      </c>
      <c r="I197" s="85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</row>
    <row r="198" spans="1:38" ht="12.75">
      <c r="A198" s="112"/>
      <c r="B198" s="51">
        <v>37904</v>
      </c>
      <c r="C198" s="52" t="s">
        <v>2992</v>
      </c>
      <c r="D198" s="52"/>
      <c r="E198" s="52" t="s">
        <v>2993</v>
      </c>
      <c r="F198" s="52" t="s">
        <v>2994</v>
      </c>
      <c r="G198" s="115"/>
      <c r="H198" s="53">
        <v>596.21</v>
      </c>
      <c r="I198" s="85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</row>
    <row r="199" spans="1:38" ht="12.75">
      <c r="A199" s="112"/>
      <c r="B199" s="54">
        <v>37907</v>
      </c>
      <c r="C199" s="55" t="s">
        <v>2995</v>
      </c>
      <c r="D199" s="55"/>
      <c r="E199" s="55" t="s">
        <v>2996</v>
      </c>
      <c r="F199" s="55" t="s">
        <v>2997</v>
      </c>
      <c r="G199" s="115"/>
      <c r="H199" s="53">
        <v>605.33</v>
      </c>
      <c r="I199" s="85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</row>
    <row r="200" spans="1:38" ht="12.75">
      <c r="A200" s="112"/>
      <c r="B200" s="51">
        <v>37908</v>
      </c>
      <c r="C200" s="52" t="s">
        <v>2998</v>
      </c>
      <c r="D200" s="52"/>
      <c r="E200" s="52">
        <v>611</v>
      </c>
      <c r="F200" s="52" t="s">
        <v>2999</v>
      </c>
      <c r="G200" s="115"/>
      <c r="H200" s="53">
        <v>610.69</v>
      </c>
      <c r="I200" s="85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</row>
    <row r="201" spans="1:38" ht="12.75">
      <c r="A201" s="112"/>
      <c r="B201" s="54">
        <v>37909</v>
      </c>
      <c r="C201" s="55" t="s">
        <v>3000</v>
      </c>
      <c r="D201" s="55"/>
      <c r="E201" s="55" t="s">
        <v>3001</v>
      </c>
      <c r="F201" s="55" t="s">
        <v>3002</v>
      </c>
      <c r="G201" s="115"/>
      <c r="H201" s="53">
        <v>615.08</v>
      </c>
      <c r="I201" s="85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</row>
    <row r="202" spans="1:38" ht="12.75">
      <c r="A202" s="112"/>
      <c r="B202" s="51">
        <v>37910</v>
      </c>
      <c r="C202" s="52" t="s">
        <v>3003</v>
      </c>
      <c r="D202" s="52"/>
      <c r="E202" s="52" t="s">
        <v>3004</v>
      </c>
      <c r="F202" s="52" t="s">
        <v>3005</v>
      </c>
      <c r="G202" s="115"/>
      <c r="H202" s="53">
        <v>609.67</v>
      </c>
      <c r="I202" s="85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</row>
    <row r="203" spans="1:38" ht="12.75">
      <c r="A203" s="112"/>
      <c r="B203" s="54">
        <v>37911</v>
      </c>
      <c r="C203" s="55" t="s">
        <v>3002</v>
      </c>
      <c r="D203" s="55"/>
      <c r="E203" s="55" t="s">
        <v>3006</v>
      </c>
      <c r="F203" s="55" t="s">
        <v>3007</v>
      </c>
      <c r="G203" s="115"/>
      <c r="H203" s="53">
        <v>610.02</v>
      </c>
      <c r="I203" s="85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</row>
    <row r="204" spans="1:38" ht="12.75">
      <c r="A204" s="112"/>
      <c r="B204" s="51">
        <v>37914</v>
      </c>
      <c r="C204" s="52" t="s">
        <v>3008</v>
      </c>
      <c r="D204" s="52"/>
      <c r="E204" s="52" t="s">
        <v>3009</v>
      </c>
      <c r="F204" s="52" t="s">
        <v>3010</v>
      </c>
      <c r="G204" s="115"/>
      <c r="H204" s="53">
        <v>613.02</v>
      </c>
      <c r="I204" s="85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</row>
    <row r="205" spans="1:38" ht="12.75">
      <c r="A205" s="112"/>
      <c r="B205" s="54">
        <v>37915</v>
      </c>
      <c r="C205" s="55" t="s">
        <v>3011</v>
      </c>
      <c r="D205" s="55"/>
      <c r="E205" s="55" t="s">
        <v>3012</v>
      </c>
      <c r="F205" s="55" t="s">
        <v>3013</v>
      </c>
      <c r="G205" s="115"/>
      <c r="H205" s="53">
        <v>608.11</v>
      </c>
      <c r="I205" s="85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</row>
    <row r="206" spans="1:38" ht="12.75">
      <c r="A206" s="112"/>
      <c r="B206" s="51">
        <v>37916</v>
      </c>
      <c r="C206" s="52" t="s">
        <v>3014</v>
      </c>
      <c r="D206" s="52"/>
      <c r="E206" s="52" t="s">
        <v>3015</v>
      </c>
      <c r="F206" s="52" t="s">
        <v>3014</v>
      </c>
      <c r="G206" s="115"/>
      <c r="H206" s="53">
        <v>594.31</v>
      </c>
      <c r="I206" s="85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</row>
    <row r="207" spans="1:38" ht="12.75">
      <c r="A207" s="112"/>
      <c r="B207" s="54">
        <v>37917</v>
      </c>
      <c r="C207" s="55" t="s">
        <v>3016</v>
      </c>
      <c r="D207" s="55"/>
      <c r="E207" s="55" t="s">
        <v>3017</v>
      </c>
      <c r="F207" s="55" t="s">
        <v>3018</v>
      </c>
      <c r="G207" s="115"/>
      <c r="H207" s="53">
        <v>600.73</v>
      </c>
      <c r="I207" s="85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</row>
    <row r="208" spans="1:38" ht="12.75">
      <c r="A208" s="112"/>
      <c r="B208" s="51">
        <v>37918</v>
      </c>
      <c r="C208" s="52" t="s">
        <v>3019</v>
      </c>
      <c r="D208" s="52"/>
      <c r="E208" s="52" t="s">
        <v>3020</v>
      </c>
      <c r="F208" s="52" t="s">
        <v>3021</v>
      </c>
      <c r="G208" s="115"/>
      <c r="H208" s="53">
        <v>605.59</v>
      </c>
      <c r="I208" s="85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</row>
    <row r="209" spans="1:38" ht="12.75">
      <c r="A209" s="112"/>
      <c r="B209" s="54">
        <v>37921</v>
      </c>
      <c r="C209" s="55" t="s">
        <v>3022</v>
      </c>
      <c r="D209" s="55"/>
      <c r="E209" s="55" t="s">
        <v>3023</v>
      </c>
      <c r="F209" s="55" t="s">
        <v>3024</v>
      </c>
      <c r="G209" s="115"/>
      <c r="H209" s="53">
        <v>614.77</v>
      </c>
      <c r="I209" s="85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</row>
    <row r="210" spans="1:38" ht="12.75">
      <c r="A210" s="112"/>
      <c r="B210" s="51">
        <v>37922</v>
      </c>
      <c r="C210" s="52" t="s">
        <v>3025</v>
      </c>
      <c r="D210" s="52"/>
      <c r="E210" s="52" t="s">
        <v>3026</v>
      </c>
      <c r="F210" s="52" t="s">
        <v>3027</v>
      </c>
      <c r="G210" s="115"/>
      <c r="H210" s="53">
        <v>622.03</v>
      </c>
      <c r="I210" s="85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</row>
    <row r="211" spans="1:38" ht="12.75">
      <c r="A211" s="112"/>
      <c r="B211" s="54">
        <v>37923</v>
      </c>
      <c r="C211" s="55" t="s">
        <v>3028</v>
      </c>
      <c r="D211" s="55"/>
      <c r="E211" s="55" t="s">
        <v>3029</v>
      </c>
      <c r="F211" s="55" t="s">
        <v>3030</v>
      </c>
      <c r="G211" s="115"/>
      <c r="H211" s="53">
        <v>618.56</v>
      </c>
      <c r="I211" s="85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</row>
    <row r="212" spans="1:38" ht="12.75">
      <c r="A212" s="112"/>
      <c r="B212" s="51">
        <v>37924</v>
      </c>
      <c r="C212" s="52" t="s">
        <v>3031</v>
      </c>
      <c r="D212" s="52"/>
      <c r="E212" s="52" t="s">
        <v>3032</v>
      </c>
      <c r="F212" s="52" t="s">
        <v>3033</v>
      </c>
      <c r="G212" s="115"/>
      <c r="H212" s="53">
        <v>620.28</v>
      </c>
      <c r="I212" s="85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</row>
    <row r="213" spans="1:38" ht="12.75">
      <c r="A213" s="112"/>
      <c r="B213" s="54">
        <v>37925</v>
      </c>
      <c r="C213" s="55" t="s">
        <v>3034</v>
      </c>
      <c r="D213" s="55"/>
      <c r="E213" s="55" t="s">
        <v>3035</v>
      </c>
      <c r="F213" s="55" t="s">
        <v>3036</v>
      </c>
      <c r="G213" s="115"/>
      <c r="H213" s="53">
        <v>617.57</v>
      </c>
      <c r="I213" s="85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</row>
    <row r="214" spans="1:38" ht="12.75">
      <c r="A214" s="112"/>
      <c r="B214" s="51">
        <v>37928</v>
      </c>
      <c r="C214" s="52" t="s">
        <v>3037</v>
      </c>
      <c r="D214" s="52"/>
      <c r="E214" s="52" t="s">
        <v>3038</v>
      </c>
      <c r="F214" s="52" t="s">
        <v>3039</v>
      </c>
      <c r="G214" s="115"/>
      <c r="H214" s="53">
        <v>622.09</v>
      </c>
      <c r="I214" s="85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</row>
    <row r="215" spans="1:38" ht="12.75">
      <c r="A215" s="112"/>
      <c r="B215" s="54">
        <v>37929</v>
      </c>
      <c r="C215" s="55" t="s">
        <v>3040</v>
      </c>
      <c r="D215" s="55"/>
      <c r="E215" s="55" t="s">
        <v>3041</v>
      </c>
      <c r="F215" s="55" t="s">
        <v>3042</v>
      </c>
      <c r="G215" s="115"/>
      <c r="H215" s="53">
        <v>619.16</v>
      </c>
      <c r="I215" s="85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</row>
    <row r="216" spans="1:38" ht="12.75">
      <c r="A216" s="112"/>
      <c r="B216" s="51">
        <v>37930</v>
      </c>
      <c r="C216" s="52" t="s">
        <v>3043</v>
      </c>
      <c r="D216" s="52"/>
      <c r="E216" s="52" t="s">
        <v>3044</v>
      </c>
      <c r="F216" s="52" t="s">
        <v>3045</v>
      </c>
      <c r="G216" s="115"/>
      <c r="H216" s="53">
        <v>612.08</v>
      </c>
      <c r="I216" s="85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</row>
    <row r="217" spans="1:38" ht="12.75">
      <c r="A217" s="112"/>
      <c r="B217" s="54">
        <v>37931</v>
      </c>
      <c r="C217" s="55" t="s">
        <v>3046</v>
      </c>
      <c r="D217" s="55"/>
      <c r="E217" s="55" t="s">
        <v>3047</v>
      </c>
      <c r="F217" s="55" t="s">
        <v>3048</v>
      </c>
      <c r="G217" s="115"/>
      <c r="H217" s="53">
        <v>616.66</v>
      </c>
      <c r="I217" s="85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</row>
    <row r="218" spans="1:38" ht="12.75">
      <c r="A218" s="112"/>
      <c r="B218" s="51">
        <v>37932</v>
      </c>
      <c r="C218" s="52" t="s">
        <v>3049</v>
      </c>
      <c r="D218" s="52"/>
      <c r="E218" s="52" t="s">
        <v>3050</v>
      </c>
      <c r="F218" s="52" t="s">
        <v>3051</v>
      </c>
      <c r="G218" s="115"/>
      <c r="H218" s="53">
        <v>622.38</v>
      </c>
      <c r="I218" s="85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</row>
    <row r="219" spans="1:38" ht="12.75">
      <c r="A219" s="112"/>
      <c r="B219" s="54">
        <v>37935</v>
      </c>
      <c r="C219" s="55" t="s">
        <v>3052</v>
      </c>
      <c r="D219" s="55"/>
      <c r="E219" s="55" t="s">
        <v>3053</v>
      </c>
      <c r="F219" s="55" t="s">
        <v>3054</v>
      </c>
      <c r="G219" s="115"/>
      <c r="H219" s="53">
        <v>618.34</v>
      </c>
      <c r="I219" s="85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</row>
    <row r="220" spans="1:38" ht="12.75">
      <c r="A220" s="112"/>
      <c r="B220" s="51">
        <v>37936</v>
      </c>
      <c r="C220" s="52" t="s">
        <v>3055</v>
      </c>
      <c r="D220" s="52"/>
      <c r="E220" s="52" t="s">
        <v>3056</v>
      </c>
      <c r="F220" s="52" t="s">
        <v>3057</v>
      </c>
      <c r="G220" s="115"/>
      <c r="H220" s="53">
        <v>614.33</v>
      </c>
      <c r="I220" s="85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</row>
    <row r="221" spans="1:38" ht="12.75">
      <c r="A221" s="112"/>
      <c r="B221" s="54">
        <v>37937</v>
      </c>
      <c r="C221" s="55" t="s">
        <v>3058</v>
      </c>
      <c r="D221" s="55"/>
      <c r="E221" s="55" t="s">
        <v>3059</v>
      </c>
      <c r="F221" s="55" t="s">
        <v>3060</v>
      </c>
      <c r="G221" s="115"/>
      <c r="H221" s="53">
        <v>617.21</v>
      </c>
      <c r="I221" s="85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</row>
    <row r="222" spans="1:38" ht="12.75">
      <c r="A222" s="112"/>
      <c r="B222" s="51">
        <v>37938</v>
      </c>
      <c r="C222" s="52" t="s">
        <v>3061</v>
      </c>
      <c r="D222" s="52"/>
      <c r="E222" s="52" t="s">
        <v>3062</v>
      </c>
      <c r="F222" s="52" t="s">
        <v>3063</v>
      </c>
      <c r="G222" s="115"/>
      <c r="H222" s="53">
        <v>624.65</v>
      </c>
      <c r="I222" s="85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</row>
    <row r="223" spans="1:38" ht="12.75">
      <c r="A223" s="112"/>
      <c r="B223" s="54">
        <v>37939</v>
      </c>
      <c r="C223" s="55" t="s">
        <v>3064</v>
      </c>
      <c r="D223" s="55"/>
      <c r="E223" s="55" t="s">
        <v>3065</v>
      </c>
      <c r="F223" s="55" t="s">
        <v>3066</v>
      </c>
      <c r="G223" s="115"/>
      <c r="H223" s="53">
        <v>631.3</v>
      </c>
      <c r="I223" s="85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</row>
    <row r="224" spans="1:38" ht="12.75">
      <c r="A224" s="112"/>
      <c r="B224" s="51">
        <v>37942</v>
      </c>
      <c r="C224" s="52" t="s">
        <v>3067</v>
      </c>
      <c r="D224" s="52"/>
      <c r="E224" s="52" t="s">
        <v>3068</v>
      </c>
      <c r="F224" s="52" t="s">
        <v>3069</v>
      </c>
      <c r="G224" s="115"/>
      <c r="H224" s="53">
        <v>617.52</v>
      </c>
      <c r="I224" s="85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</row>
    <row r="225" spans="1:38" ht="12.75">
      <c r="A225" s="112"/>
      <c r="B225" s="54">
        <v>37943</v>
      </c>
      <c r="C225" s="55" t="s">
        <v>3070</v>
      </c>
      <c r="D225" s="55"/>
      <c r="E225" s="55" t="s">
        <v>3071</v>
      </c>
      <c r="F225" s="55" t="s">
        <v>3072</v>
      </c>
      <c r="G225" s="115"/>
      <c r="H225" s="53">
        <v>615.15</v>
      </c>
      <c r="I225" s="85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</row>
    <row r="226" spans="1:38" ht="12.75">
      <c r="A226" s="112"/>
      <c r="B226" s="51">
        <v>37944</v>
      </c>
      <c r="C226" s="52" t="s">
        <v>3073</v>
      </c>
      <c r="D226" s="52"/>
      <c r="E226" s="52" t="s">
        <v>3074</v>
      </c>
      <c r="F226" s="52" t="s">
        <v>3075</v>
      </c>
      <c r="G226" s="115"/>
      <c r="H226" s="53">
        <v>608.38</v>
      </c>
      <c r="I226" s="85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</row>
    <row r="227" spans="1:38" ht="12.75">
      <c r="A227" s="112"/>
      <c r="B227" s="54">
        <v>37945</v>
      </c>
      <c r="C227" s="55" t="s">
        <v>3076</v>
      </c>
      <c r="D227" s="55"/>
      <c r="E227" s="55" t="s">
        <v>3077</v>
      </c>
      <c r="F227" s="55" t="s">
        <v>3078</v>
      </c>
      <c r="G227" s="115"/>
      <c r="H227" s="53">
        <v>605.42</v>
      </c>
      <c r="I227" s="85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</row>
    <row r="228" spans="1:38" ht="12.75">
      <c r="A228" s="112"/>
      <c r="B228" s="51">
        <v>37946</v>
      </c>
      <c r="C228" s="52" t="s">
        <v>3079</v>
      </c>
      <c r="D228" s="52"/>
      <c r="E228" s="52" t="s">
        <v>3080</v>
      </c>
      <c r="F228" s="52" t="s">
        <v>3081</v>
      </c>
      <c r="G228" s="115"/>
      <c r="H228" s="53">
        <v>603.13</v>
      </c>
      <c r="I228" s="85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</row>
    <row r="229" spans="1:38" ht="12.75">
      <c r="A229" s="112"/>
      <c r="B229" s="54">
        <v>37949</v>
      </c>
      <c r="C229" s="55" t="s">
        <v>3082</v>
      </c>
      <c r="D229" s="55"/>
      <c r="E229" s="55" t="s">
        <v>2922</v>
      </c>
      <c r="F229" s="55" t="s">
        <v>3083</v>
      </c>
      <c r="G229" s="115"/>
      <c r="H229" s="53">
        <v>613.61</v>
      </c>
      <c r="I229" s="85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</row>
    <row r="230" spans="1:38" ht="12.75">
      <c r="A230" s="112"/>
      <c r="B230" s="51">
        <v>37950</v>
      </c>
      <c r="C230" s="52" t="s">
        <v>3084</v>
      </c>
      <c r="D230" s="52"/>
      <c r="E230" s="52" t="s">
        <v>3085</v>
      </c>
      <c r="F230" s="52" t="s">
        <v>3086</v>
      </c>
      <c r="G230" s="115"/>
      <c r="H230" s="53">
        <v>612.38</v>
      </c>
      <c r="I230" s="85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</row>
    <row r="231" spans="1:38" ht="12.75">
      <c r="A231" s="112"/>
      <c r="B231" s="54">
        <v>37951</v>
      </c>
      <c r="C231" s="55" t="s">
        <v>3087</v>
      </c>
      <c r="D231" s="55"/>
      <c r="E231" s="55" t="s">
        <v>3088</v>
      </c>
      <c r="F231" s="55" t="s">
        <v>3089</v>
      </c>
      <c r="G231" s="115"/>
      <c r="H231" s="53">
        <v>609.48</v>
      </c>
      <c r="I231" s="85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</row>
    <row r="232" spans="1:38" ht="12.75">
      <c r="A232" s="112"/>
      <c r="B232" s="51">
        <v>37952</v>
      </c>
      <c r="C232" s="52" t="s">
        <v>3090</v>
      </c>
      <c r="D232" s="52"/>
      <c r="E232" s="52" t="s">
        <v>3091</v>
      </c>
      <c r="F232" s="52" t="s">
        <v>3092</v>
      </c>
      <c r="G232" s="115"/>
      <c r="H232" s="53">
        <v>617.02</v>
      </c>
      <c r="I232" s="85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</row>
    <row r="233" spans="1:38" ht="12.75">
      <c r="A233" s="112"/>
      <c r="B233" s="54">
        <v>37953</v>
      </c>
      <c r="C233" s="55" t="s">
        <v>3093</v>
      </c>
      <c r="D233" s="55"/>
      <c r="E233" s="55" t="s">
        <v>3094</v>
      </c>
      <c r="F233" s="55" t="s">
        <v>3095</v>
      </c>
      <c r="G233" s="115"/>
      <c r="H233" s="53">
        <v>614.52</v>
      </c>
      <c r="I233" s="85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</row>
    <row r="234" spans="1:38" ht="12.75">
      <c r="A234" s="112"/>
      <c r="B234" s="51">
        <v>37956</v>
      </c>
      <c r="C234" s="52" t="s">
        <v>3096</v>
      </c>
      <c r="D234" s="52"/>
      <c r="E234" s="52" t="s">
        <v>3097</v>
      </c>
      <c r="F234" s="52" t="s">
        <v>3098</v>
      </c>
      <c r="G234" s="115"/>
      <c r="H234" s="53">
        <v>621.26</v>
      </c>
      <c r="I234" s="85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</row>
    <row r="235" spans="1:38" ht="12.75">
      <c r="A235" s="112"/>
      <c r="B235" s="54">
        <v>37957</v>
      </c>
      <c r="C235" s="55" t="s">
        <v>3099</v>
      </c>
      <c r="D235" s="55"/>
      <c r="E235" s="55" t="s">
        <v>3100</v>
      </c>
      <c r="F235" s="55" t="s">
        <v>3101</v>
      </c>
      <c r="G235" s="115"/>
      <c r="H235" s="53">
        <v>621.92</v>
      </c>
      <c r="I235" s="85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</row>
    <row r="236" spans="1:38" ht="12.75">
      <c r="A236" s="112"/>
      <c r="B236" s="51">
        <v>37958</v>
      </c>
      <c r="C236" s="52" t="s">
        <v>3102</v>
      </c>
      <c r="D236" s="52"/>
      <c r="E236" s="52" t="s">
        <v>3103</v>
      </c>
      <c r="F236" s="52" t="s">
        <v>3104</v>
      </c>
      <c r="G236" s="115"/>
      <c r="H236" s="53">
        <v>622.54</v>
      </c>
      <c r="I236" s="85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</row>
    <row r="237" spans="1:38" ht="12.75">
      <c r="A237" s="112"/>
      <c r="B237" s="54">
        <v>37959</v>
      </c>
      <c r="C237" s="55" t="s">
        <v>3105</v>
      </c>
      <c r="D237" s="55"/>
      <c r="E237" s="55" t="s">
        <v>3106</v>
      </c>
      <c r="F237" s="55" t="s">
        <v>3107</v>
      </c>
      <c r="G237" s="115"/>
      <c r="H237" s="53">
        <v>626.28</v>
      </c>
      <c r="I237" s="85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</row>
    <row r="238" spans="1:38" ht="12.75">
      <c r="A238" s="112"/>
      <c r="B238" s="51">
        <v>37960</v>
      </c>
      <c r="C238" s="52" t="s">
        <v>3108</v>
      </c>
      <c r="D238" s="52"/>
      <c r="E238" s="52" t="s">
        <v>3109</v>
      </c>
      <c r="F238" s="52" t="s">
        <v>3110</v>
      </c>
      <c r="G238" s="115"/>
      <c r="H238" s="53">
        <v>623.24</v>
      </c>
      <c r="I238" s="85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</row>
    <row r="239" spans="1:38" ht="12.75">
      <c r="A239" s="112"/>
      <c r="B239" s="54">
        <v>37963</v>
      </c>
      <c r="C239" s="55" t="s">
        <v>3111</v>
      </c>
      <c r="D239" s="55"/>
      <c r="E239" s="55" t="s">
        <v>3112</v>
      </c>
      <c r="F239" s="55" t="s">
        <v>3113</v>
      </c>
      <c r="G239" s="115"/>
      <c r="H239" s="53">
        <v>616.35</v>
      </c>
      <c r="I239" s="85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</row>
    <row r="240" spans="1:38" ht="12.75">
      <c r="A240" s="112"/>
      <c r="B240" s="51">
        <v>37964</v>
      </c>
      <c r="C240" s="52" t="s">
        <v>3114</v>
      </c>
      <c r="D240" s="52"/>
      <c r="E240" s="52" t="s">
        <v>3115</v>
      </c>
      <c r="F240" s="52" t="s">
        <v>3116</v>
      </c>
      <c r="G240" s="115"/>
      <c r="H240" s="53">
        <v>616.97</v>
      </c>
      <c r="I240" s="85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</row>
    <row r="241" spans="1:38" ht="12.75">
      <c r="A241" s="112"/>
      <c r="B241" s="54">
        <v>37965</v>
      </c>
      <c r="C241" s="55" t="s">
        <v>3117</v>
      </c>
      <c r="D241" s="55"/>
      <c r="E241" s="55" t="s">
        <v>2928</v>
      </c>
      <c r="F241" s="55" t="s">
        <v>3077</v>
      </c>
      <c r="G241" s="115"/>
      <c r="H241" s="53">
        <v>616.23</v>
      </c>
      <c r="I241" s="85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</row>
    <row r="242" spans="1:38" ht="12.75">
      <c r="A242" s="112"/>
      <c r="B242" s="51">
        <v>37966</v>
      </c>
      <c r="C242" s="52" t="s">
        <v>3118</v>
      </c>
      <c r="D242" s="52"/>
      <c r="E242" s="52" t="s">
        <v>3119</v>
      </c>
      <c r="F242" s="52" t="s">
        <v>3120</v>
      </c>
      <c r="G242" s="115"/>
      <c r="H242" s="53">
        <v>617.44</v>
      </c>
      <c r="I242" s="85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</row>
    <row r="243" spans="1:38" ht="12.75">
      <c r="A243" s="112"/>
      <c r="B243" s="54">
        <v>37967</v>
      </c>
      <c r="C243" s="55" t="s">
        <v>3121</v>
      </c>
      <c r="D243" s="55"/>
      <c r="E243" s="55" t="s">
        <v>3122</v>
      </c>
      <c r="F243" s="55" t="s">
        <v>3123</v>
      </c>
      <c r="G243" s="115"/>
      <c r="H243" s="53">
        <v>617.53</v>
      </c>
      <c r="I243" s="85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</row>
    <row r="244" spans="1:38" ht="12.75">
      <c r="A244" s="112"/>
      <c r="B244" s="51">
        <v>37970</v>
      </c>
      <c r="C244" s="52" t="s">
        <v>3124</v>
      </c>
      <c r="D244" s="52"/>
      <c r="E244" s="52" t="s">
        <v>3125</v>
      </c>
      <c r="F244" s="52" t="s">
        <v>3126</v>
      </c>
      <c r="G244" s="115"/>
      <c r="H244" s="53">
        <v>621.6</v>
      </c>
      <c r="I244" s="85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</row>
    <row r="245" spans="1:38" ht="12.75">
      <c r="A245" s="112"/>
      <c r="B245" s="54">
        <v>37971</v>
      </c>
      <c r="C245" s="55" t="s">
        <v>3127</v>
      </c>
      <c r="D245" s="55"/>
      <c r="E245" s="55" t="s">
        <v>3128</v>
      </c>
      <c r="F245" s="55" t="s">
        <v>3129</v>
      </c>
      <c r="G245" s="115"/>
      <c r="H245" s="53">
        <v>614.08</v>
      </c>
      <c r="I245" s="85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</row>
    <row r="246" spans="1:38" ht="12.75">
      <c r="A246" s="112"/>
      <c r="B246" s="51">
        <v>37972</v>
      </c>
      <c r="C246" s="52" t="s">
        <v>3130</v>
      </c>
      <c r="D246" s="52"/>
      <c r="E246" s="52" t="s">
        <v>3123</v>
      </c>
      <c r="F246" s="52" t="s">
        <v>3131</v>
      </c>
      <c r="G246" s="115"/>
      <c r="H246" s="53">
        <v>606.08</v>
      </c>
      <c r="I246" s="85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</row>
    <row r="247" spans="1:38" ht="12.75">
      <c r="A247" s="112"/>
      <c r="B247" s="54">
        <v>37973</v>
      </c>
      <c r="C247" s="55" t="s">
        <v>3132</v>
      </c>
      <c r="D247" s="55"/>
      <c r="E247" s="55" t="s">
        <v>3033</v>
      </c>
      <c r="F247" s="55" t="s">
        <v>3133</v>
      </c>
      <c r="G247" s="115"/>
      <c r="H247" s="53">
        <v>613.78</v>
      </c>
      <c r="I247" s="85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</row>
    <row r="248" spans="1:38" ht="12.75">
      <c r="A248" s="112"/>
      <c r="B248" s="51">
        <v>37974</v>
      </c>
      <c r="C248" s="52" t="s">
        <v>3134</v>
      </c>
      <c r="D248" s="52"/>
      <c r="E248" s="52" t="s">
        <v>3135</v>
      </c>
      <c r="F248" s="52" t="s">
        <v>3043</v>
      </c>
      <c r="G248" s="115"/>
      <c r="H248" s="53">
        <v>618.55</v>
      </c>
      <c r="I248" s="85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</row>
    <row r="249" spans="1:38" ht="12.75">
      <c r="A249" s="112"/>
      <c r="B249" s="54">
        <v>37977</v>
      </c>
      <c r="C249" s="55" t="s">
        <v>3136</v>
      </c>
      <c r="D249" s="55"/>
      <c r="E249" s="55" t="s">
        <v>3137</v>
      </c>
      <c r="F249" s="55" t="s">
        <v>3138</v>
      </c>
      <c r="G249" s="115"/>
      <c r="H249" s="53">
        <v>618.39</v>
      </c>
      <c r="I249" s="85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</row>
    <row r="250" spans="1:38" ht="12.75">
      <c r="A250" s="112"/>
      <c r="B250" s="51">
        <v>37978</v>
      </c>
      <c r="C250" s="52" t="s">
        <v>3139</v>
      </c>
      <c r="D250" s="52"/>
      <c r="E250" s="52" t="s">
        <v>3140</v>
      </c>
      <c r="F250" s="52" t="s">
        <v>3063</v>
      </c>
      <c r="G250" s="115"/>
      <c r="H250" s="53">
        <v>628.11</v>
      </c>
      <c r="I250" s="85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</row>
    <row r="251" spans="1:38" ht="12.75">
      <c r="A251" s="112"/>
      <c r="B251" s="54">
        <v>37984</v>
      </c>
      <c r="C251" s="55" t="s">
        <v>3141</v>
      </c>
      <c r="D251" s="55"/>
      <c r="E251" s="55">
        <v>640</v>
      </c>
      <c r="F251" s="55" t="s">
        <v>3142</v>
      </c>
      <c r="G251" s="115"/>
      <c r="H251" s="53">
        <v>638.62</v>
      </c>
      <c r="I251" s="85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</row>
    <row r="252" spans="1:38" ht="12.75">
      <c r="A252" s="112"/>
      <c r="B252" s="51">
        <v>37985</v>
      </c>
      <c r="C252" s="52" t="s">
        <v>3143</v>
      </c>
      <c r="D252" s="52"/>
      <c r="E252" s="52" t="s">
        <v>3144</v>
      </c>
      <c r="F252" s="52" t="s">
        <v>3145</v>
      </c>
      <c r="G252" s="115"/>
      <c r="H252" s="53">
        <v>636.29</v>
      </c>
      <c r="I252" s="85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</row>
    <row r="253" spans="1:38" ht="12.75">
      <c r="A253" s="112"/>
      <c r="B253" s="54">
        <v>37988</v>
      </c>
      <c r="C253" s="55" t="s">
        <v>3146</v>
      </c>
      <c r="D253" s="55"/>
      <c r="E253" s="55" t="s">
        <v>3147</v>
      </c>
      <c r="F253" s="55" t="s">
        <v>3148</v>
      </c>
      <c r="G253" s="115"/>
      <c r="H253" s="53">
        <v>644.48</v>
      </c>
      <c r="I253" s="85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</row>
    <row r="254" spans="1:38" ht="12.75">
      <c r="A254" s="112"/>
      <c r="B254" s="51">
        <v>37991</v>
      </c>
      <c r="C254" s="52" t="s">
        <v>3147</v>
      </c>
      <c r="D254" s="52"/>
      <c r="E254" s="52" t="s">
        <v>3149</v>
      </c>
      <c r="F254" s="52" t="s">
        <v>3150</v>
      </c>
      <c r="G254" s="115"/>
      <c r="H254" s="53">
        <v>644.55</v>
      </c>
      <c r="I254" s="85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</row>
    <row r="255" spans="1:38" ht="12.75">
      <c r="A255" s="112"/>
      <c r="B255" s="54">
        <v>37992</v>
      </c>
      <c r="C255" s="55" t="e">
        <f>(C254+C256)/2</f>
        <v>#VALUE!</v>
      </c>
      <c r="D255" s="55"/>
      <c r="E255" s="55"/>
      <c r="F255" s="55"/>
      <c r="G255" s="115"/>
      <c r="H255" s="53">
        <v>640.01</v>
      </c>
      <c r="I255" s="85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</row>
    <row r="256" spans="1:38" ht="12.75">
      <c r="A256" s="112"/>
      <c r="B256" s="51">
        <v>37993</v>
      </c>
      <c r="C256" s="52" t="s">
        <v>3151</v>
      </c>
      <c r="D256" s="52"/>
      <c r="E256" s="52" t="s">
        <v>3152</v>
      </c>
      <c r="F256" s="52" t="s">
        <v>3153</v>
      </c>
      <c r="G256" s="115"/>
      <c r="H256" s="53">
        <v>635.47</v>
      </c>
      <c r="I256" s="85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</row>
    <row r="257" spans="1:38" ht="12.75">
      <c r="A257" s="112"/>
      <c r="B257" s="54">
        <v>37994</v>
      </c>
      <c r="C257" s="55" t="s">
        <v>3154</v>
      </c>
      <c r="D257" s="55"/>
      <c r="E257" s="55" t="s">
        <v>3155</v>
      </c>
      <c r="F257" s="55" t="s">
        <v>3156</v>
      </c>
      <c r="G257" s="115"/>
      <c r="H257" s="53">
        <v>647.7</v>
      </c>
      <c r="I257" s="85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</row>
    <row r="258" spans="1:38" ht="12.75">
      <c r="A258" s="112"/>
      <c r="B258" s="51">
        <v>37995</v>
      </c>
      <c r="C258" s="52" t="s">
        <v>3157</v>
      </c>
      <c r="D258" s="52"/>
      <c r="E258" s="52" t="s">
        <v>3158</v>
      </c>
      <c r="F258" s="52" t="s">
        <v>3159</v>
      </c>
      <c r="G258" s="115"/>
      <c r="H258" s="53">
        <v>650.48</v>
      </c>
      <c r="I258" s="85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</row>
    <row r="259" spans="1:38" ht="12.75">
      <c r="A259" s="112"/>
      <c r="B259" s="54">
        <v>37998</v>
      </c>
      <c r="C259" s="55" t="s">
        <v>3160</v>
      </c>
      <c r="D259" s="55"/>
      <c r="E259" s="55" t="s">
        <v>3161</v>
      </c>
      <c r="F259" s="55" t="s">
        <v>3162</v>
      </c>
      <c r="G259" s="115"/>
      <c r="H259" s="53">
        <v>652.33</v>
      </c>
      <c r="I259" s="85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</row>
    <row r="260" spans="1:38" ht="12.75">
      <c r="A260" s="112"/>
      <c r="B260" s="51">
        <v>37999</v>
      </c>
      <c r="C260" s="52" t="s">
        <v>3163</v>
      </c>
      <c r="D260" s="52"/>
      <c r="E260" s="52" t="s">
        <v>3164</v>
      </c>
      <c r="F260" s="52" t="s">
        <v>3165</v>
      </c>
      <c r="G260" s="115"/>
      <c r="H260" s="53">
        <v>655.1</v>
      </c>
      <c r="I260" s="85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</row>
    <row r="261" spans="1:38" ht="12.75">
      <c r="A261" s="112"/>
      <c r="B261" s="54">
        <v>38000</v>
      </c>
      <c r="C261" s="55" t="s">
        <v>3166</v>
      </c>
      <c r="D261" s="55"/>
      <c r="E261" s="55" t="s">
        <v>3167</v>
      </c>
      <c r="F261" s="55" t="s">
        <v>3168</v>
      </c>
      <c r="G261" s="115"/>
      <c r="H261" s="53">
        <v>661.13</v>
      </c>
      <c r="I261" s="85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</row>
    <row r="262" spans="1:38" ht="12.75">
      <c r="A262" s="112"/>
      <c r="B262" s="51">
        <v>38001</v>
      </c>
      <c r="C262" s="52" t="s">
        <v>3169</v>
      </c>
      <c r="D262" s="52"/>
      <c r="E262" s="52" t="s">
        <v>3170</v>
      </c>
      <c r="F262" s="52" t="s">
        <v>3171</v>
      </c>
      <c r="G262" s="115"/>
      <c r="H262" s="53">
        <v>665.12</v>
      </c>
      <c r="I262" s="85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</row>
    <row r="263" spans="1:38" ht="12.75">
      <c r="A263" s="112"/>
      <c r="B263" s="54">
        <v>38002</v>
      </c>
      <c r="C263" s="55" t="s">
        <v>3172</v>
      </c>
      <c r="D263" s="55"/>
      <c r="E263" s="55" t="s">
        <v>3173</v>
      </c>
      <c r="F263" s="55" t="s">
        <v>3174</v>
      </c>
      <c r="G263" s="115"/>
      <c r="H263" s="53">
        <v>672.54</v>
      </c>
      <c r="I263" s="85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</row>
    <row r="264" spans="1:38" ht="12.75">
      <c r="A264" s="112"/>
      <c r="B264" s="51">
        <v>38005</v>
      </c>
      <c r="C264" s="52" t="s">
        <v>3175</v>
      </c>
      <c r="D264" s="52"/>
      <c r="E264" s="52" t="s">
        <v>3176</v>
      </c>
      <c r="F264" s="52" t="s">
        <v>3177</v>
      </c>
      <c r="G264" s="115"/>
      <c r="H264" s="53">
        <v>676.15</v>
      </c>
      <c r="I264" s="85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</row>
    <row r="265" spans="1:38" ht="12.75">
      <c r="A265" s="112"/>
      <c r="B265" s="54">
        <v>38006</v>
      </c>
      <c r="C265" s="55" t="s">
        <v>3178</v>
      </c>
      <c r="D265" s="55"/>
      <c r="E265" s="55" t="s">
        <v>3179</v>
      </c>
      <c r="F265" s="55" t="s">
        <v>3180</v>
      </c>
      <c r="G265" s="115"/>
      <c r="H265" s="53">
        <v>671.25</v>
      </c>
      <c r="I265" s="85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</row>
    <row r="266" spans="1:38" ht="12.75">
      <c r="A266" s="112"/>
      <c r="B266" s="51">
        <v>38007</v>
      </c>
      <c r="C266" s="52">
        <v>667</v>
      </c>
      <c r="D266" s="52"/>
      <c r="E266" s="52" t="s">
        <v>3181</v>
      </c>
      <c r="F266" s="52" t="s">
        <v>3182</v>
      </c>
      <c r="G266" s="115"/>
      <c r="H266" s="53">
        <v>667</v>
      </c>
      <c r="I266" s="85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</row>
    <row r="267" spans="1:38" ht="12.75">
      <c r="A267" s="112"/>
      <c r="B267" s="54">
        <v>38008</v>
      </c>
      <c r="C267" s="55" t="s">
        <v>3183</v>
      </c>
      <c r="D267" s="55"/>
      <c r="E267" s="55" t="s">
        <v>3184</v>
      </c>
      <c r="F267" s="55" t="s">
        <v>3185</v>
      </c>
      <c r="G267" s="115"/>
      <c r="H267" s="53">
        <v>672.92</v>
      </c>
      <c r="I267" s="85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</row>
    <row r="268" spans="1:38" ht="12.75">
      <c r="A268" s="112"/>
      <c r="B268" s="51">
        <v>38009</v>
      </c>
      <c r="C268" s="52" t="s">
        <v>3186</v>
      </c>
      <c r="D268" s="52"/>
      <c r="E268" s="52" t="s">
        <v>3187</v>
      </c>
      <c r="F268" s="52" t="s">
        <v>3188</v>
      </c>
      <c r="G268" s="115"/>
      <c r="H268" s="53">
        <v>674.65</v>
      </c>
      <c r="I268" s="85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</row>
    <row r="269" spans="1:38" ht="12.75">
      <c r="A269" s="112"/>
      <c r="B269" s="54">
        <v>38012</v>
      </c>
      <c r="C269" s="55" t="s">
        <v>3189</v>
      </c>
      <c r="D269" s="55"/>
      <c r="E269" s="55" t="s">
        <v>3189</v>
      </c>
      <c r="F269" s="55" t="s">
        <v>3190</v>
      </c>
      <c r="G269" s="115"/>
      <c r="H269" s="53">
        <v>676.87</v>
      </c>
      <c r="I269" s="85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</row>
    <row r="270" spans="1:38" ht="12.75">
      <c r="A270" s="112"/>
      <c r="B270" s="51">
        <v>38013</v>
      </c>
      <c r="C270" s="52" t="s">
        <v>3191</v>
      </c>
      <c r="D270" s="52"/>
      <c r="E270" s="52" t="s">
        <v>3192</v>
      </c>
      <c r="F270" s="52" t="s">
        <v>3191</v>
      </c>
      <c r="G270" s="115"/>
      <c r="H270" s="53">
        <v>675.18</v>
      </c>
      <c r="I270" s="85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</row>
    <row r="271" spans="1:38" ht="12.75">
      <c r="A271" s="112"/>
      <c r="B271" s="54">
        <v>38014</v>
      </c>
      <c r="C271" s="55" t="s">
        <v>3193</v>
      </c>
      <c r="D271" s="55"/>
      <c r="E271" s="55" t="s">
        <v>3194</v>
      </c>
      <c r="F271" s="55" t="s">
        <v>3195</v>
      </c>
      <c r="G271" s="115"/>
      <c r="H271" s="53">
        <v>672.1</v>
      </c>
      <c r="I271" s="85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</row>
    <row r="272" spans="1:38" ht="12.75">
      <c r="A272" s="112"/>
      <c r="B272" s="51">
        <v>38015</v>
      </c>
      <c r="C272" s="52" t="s">
        <v>3196</v>
      </c>
      <c r="D272" s="52"/>
      <c r="E272" s="52" t="s">
        <v>3197</v>
      </c>
      <c r="F272" s="52" t="s">
        <v>3198</v>
      </c>
      <c r="G272" s="115"/>
      <c r="H272" s="53">
        <v>666.32</v>
      </c>
      <c r="I272" s="85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</row>
    <row r="273" spans="1:38" ht="12.75">
      <c r="A273" s="112"/>
      <c r="B273" s="54">
        <v>38016</v>
      </c>
      <c r="C273" s="55" t="s">
        <v>3199</v>
      </c>
      <c r="D273" s="55"/>
      <c r="E273" s="55" t="s">
        <v>3200</v>
      </c>
      <c r="F273" s="55" t="s">
        <v>3201</v>
      </c>
      <c r="G273" s="115"/>
      <c r="H273" s="53">
        <v>673.91</v>
      </c>
      <c r="I273" s="85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</row>
    <row r="274" spans="1:38" ht="12.75">
      <c r="A274" s="112"/>
      <c r="B274" s="51">
        <v>38019</v>
      </c>
      <c r="C274" s="52" t="s">
        <v>3202</v>
      </c>
      <c r="D274" s="52"/>
      <c r="E274" s="52" t="s">
        <v>3203</v>
      </c>
      <c r="F274" s="52" t="s">
        <v>3204</v>
      </c>
      <c r="G274" s="115"/>
      <c r="H274" s="53">
        <v>670.48</v>
      </c>
      <c r="I274" s="85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</row>
    <row r="275" spans="1:38" ht="12.75">
      <c r="A275" s="112"/>
      <c r="B275" s="54">
        <v>38020</v>
      </c>
      <c r="C275" s="55" t="s">
        <v>3205</v>
      </c>
      <c r="D275" s="55"/>
      <c r="E275" s="55" t="s">
        <v>3206</v>
      </c>
      <c r="F275" s="55" t="s">
        <v>3207</v>
      </c>
      <c r="G275" s="115"/>
      <c r="H275" s="53">
        <v>669.87</v>
      </c>
      <c r="I275" s="85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</row>
    <row r="276" spans="1:38" ht="12.75">
      <c r="A276" s="112"/>
      <c r="B276" s="51">
        <v>38021</v>
      </c>
      <c r="C276" s="52" t="s">
        <v>3208</v>
      </c>
      <c r="D276" s="52"/>
      <c r="E276" s="52" t="s">
        <v>3209</v>
      </c>
      <c r="F276" s="52" t="s">
        <v>3210</v>
      </c>
      <c r="G276" s="115"/>
      <c r="H276" s="53">
        <v>667.89</v>
      </c>
      <c r="I276" s="85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</row>
    <row r="277" spans="1:38" ht="12.75">
      <c r="A277" s="112"/>
      <c r="B277" s="54">
        <v>38022</v>
      </c>
      <c r="C277" s="55" t="s">
        <v>3211</v>
      </c>
      <c r="D277" s="55"/>
      <c r="E277" s="55" t="s">
        <v>3212</v>
      </c>
      <c r="F277" s="55" t="s">
        <v>3213</v>
      </c>
      <c r="G277" s="115"/>
      <c r="H277" s="53">
        <v>673.12</v>
      </c>
      <c r="I277" s="85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</row>
    <row r="278" spans="1:38" ht="12.75">
      <c r="A278" s="112"/>
      <c r="B278" s="51">
        <v>38023</v>
      </c>
      <c r="C278" s="52" t="s">
        <v>3214</v>
      </c>
      <c r="D278" s="52"/>
      <c r="E278" s="52" t="s">
        <v>3215</v>
      </c>
      <c r="F278" s="52" t="s">
        <v>3216</v>
      </c>
      <c r="G278" s="115"/>
      <c r="H278" s="53">
        <v>687.59</v>
      </c>
      <c r="I278" s="85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</row>
    <row r="279" spans="1:38" ht="12.75">
      <c r="A279" s="112"/>
      <c r="B279" s="54">
        <v>38026</v>
      </c>
      <c r="C279" s="55" t="s">
        <v>3217</v>
      </c>
      <c r="D279" s="55"/>
      <c r="E279" s="55" t="s">
        <v>3218</v>
      </c>
      <c r="F279" s="55" t="s">
        <v>0</v>
      </c>
      <c r="G279" s="115"/>
      <c r="H279" s="53">
        <v>691.47</v>
      </c>
      <c r="I279" s="85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</row>
    <row r="280" spans="1:38" ht="12.75">
      <c r="A280" s="112"/>
      <c r="B280" s="51">
        <v>38027</v>
      </c>
      <c r="C280" s="52" t="s">
        <v>1</v>
      </c>
      <c r="D280" s="52"/>
      <c r="E280" s="52" t="s">
        <v>2</v>
      </c>
      <c r="F280" s="52" t="s">
        <v>3</v>
      </c>
      <c r="G280" s="115"/>
      <c r="H280" s="53">
        <v>698.34</v>
      </c>
      <c r="I280" s="85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</row>
    <row r="281" spans="1:38" ht="12.75">
      <c r="A281" s="112"/>
      <c r="B281" s="54">
        <v>38028</v>
      </c>
      <c r="C281" s="55" t="s">
        <v>2</v>
      </c>
      <c r="D281" s="55"/>
      <c r="E281" s="55" t="s">
        <v>4</v>
      </c>
      <c r="F281" s="55" t="s">
        <v>5</v>
      </c>
      <c r="G281" s="115"/>
      <c r="H281" s="53">
        <v>699.79</v>
      </c>
      <c r="I281" s="85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</row>
    <row r="282" spans="1:38" ht="12.75">
      <c r="A282" s="112"/>
      <c r="B282" s="51">
        <v>38029</v>
      </c>
      <c r="C282" s="52" t="s">
        <v>6</v>
      </c>
      <c r="D282" s="52"/>
      <c r="E282" s="52" t="s">
        <v>7</v>
      </c>
      <c r="F282" s="52" t="s">
        <v>8</v>
      </c>
      <c r="G282" s="115"/>
      <c r="H282" s="53">
        <v>694.13</v>
      </c>
      <c r="I282" s="85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</row>
    <row r="283" spans="1:38" ht="12.75">
      <c r="A283" s="112"/>
      <c r="B283" s="54">
        <v>38030</v>
      </c>
      <c r="C283" s="55" t="s">
        <v>9</v>
      </c>
      <c r="D283" s="55"/>
      <c r="E283" s="55" t="s">
        <v>10</v>
      </c>
      <c r="F283" s="55" t="s">
        <v>11</v>
      </c>
      <c r="G283" s="115"/>
      <c r="H283" s="53">
        <v>689.16</v>
      </c>
      <c r="I283" s="85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</row>
    <row r="284" spans="1:38" ht="12.75">
      <c r="A284" s="112"/>
      <c r="B284" s="51">
        <v>38033</v>
      </c>
      <c r="C284" s="52" t="s">
        <v>12</v>
      </c>
      <c r="D284" s="52"/>
      <c r="E284" s="52" t="s">
        <v>13</v>
      </c>
      <c r="F284" s="52" t="s">
        <v>14</v>
      </c>
      <c r="G284" s="115"/>
      <c r="H284" s="53">
        <v>695.8</v>
      </c>
      <c r="I284" s="85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</row>
    <row r="285" spans="1:38" ht="12.75">
      <c r="A285" s="112"/>
      <c r="B285" s="54">
        <v>38034</v>
      </c>
      <c r="C285" s="55">
        <v>700</v>
      </c>
      <c r="D285" s="55"/>
      <c r="E285" s="55" t="s">
        <v>15</v>
      </c>
      <c r="F285" s="55" t="s">
        <v>16</v>
      </c>
      <c r="G285" s="115"/>
      <c r="H285" s="53">
        <v>700</v>
      </c>
      <c r="I285" s="85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</row>
    <row r="286" spans="1:38" ht="12.75">
      <c r="A286" s="112"/>
      <c r="B286" s="51">
        <v>38035</v>
      </c>
      <c r="C286" s="52" t="s">
        <v>17</v>
      </c>
      <c r="D286" s="52"/>
      <c r="E286" s="52" t="s">
        <v>18</v>
      </c>
      <c r="F286" s="52" t="s">
        <v>19</v>
      </c>
      <c r="G286" s="115"/>
      <c r="H286" s="53">
        <v>699.6</v>
      </c>
      <c r="I286" s="85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</row>
    <row r="287" spans="1:38" ht="12.75">
      <c r="A287" s="112"/>
      <c r="B287" s="54">
        <v>38036</v>
      </c>
      <c r="C287" s="55" t="s">
        <v>20</v>
      </c>
      <c r="D287" s="55"/>
      <c r="E287" s="55" t="s">
        <v>21</v>
      </c>
      <c r="F287" s="55" t="s">
        <v>22</v>
      </c>
      <c r="G287" s="115"/>
      <c r="H287" s="53">
        <v>705.81</v>
      </c>
      <c r="I287" s="85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</row>
    <row r="288" spans="1:38" ht="12.75">
      <c r="A288" s="112"/>
      <c r="B288" s="51">
        <v>38037</v>
      </c>
      <c r="C288" s="52" t="s">
        <v>23</v>
      </c>
      <c r="D288" s="52"/>
      <c r="E288" s="52" t="s">
        <v>24</v>
      </c>
      <c r="F288" s="52" t="s">
        <v>25</v>
      </c>
      <c r="G288" s="115"/>
      <c r="H288" s="53">
        <v>700.1</v>
      </c>
      <c r="I288" s="85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</row>
    <row r="289" spans="1:38" ht="12.75">
      <c r="A289" s="112"/>
      <c r="B289" s="54">
        <v>38040</v>
      </c>
      <c r="C289" s="55" t="s">
        <v>26</v>
      </c>
      <c r="D289" s="55"/>
      <c r="E289" s="55" t="s">
        <v>27</v>
      </c>
      <c r="F289" s="55" t="s">
        <v>28</v>
      </c>
      <c r="G289" s="115"/>
      <c r="H289" s="53">
        <v>703.9</v>
      </c>
      <c r="I289" s="85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</row>
    <row r="290" spans="1:38" ht="12.75">
      <c r="A290" s="112"/>
      <c r="B290" s="51">
        <v>38041</v>
      </c>
      <c r="C290" s="52" t="s">
        <v>29</v>
      </c>
      <c r="D290" s="52"/>
      <c r="E290" s="52" t="s">
        <v>30</v>
      </c>
      <c r="F290" s="52" t="s">
        <v>31</v>
      </c>
      <c r="G290" s="115"/>
      <c r="H290" s="53">
        <v>690.56</v>
      </c>
      <c r="I290" s="85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</row>
    <row r="291" spans="1:38" ht="12.75">
      <c r="A291" s="112"/>
      <c r="B291" s="54">
        <v>38042</v>
      </c>
      <c r="C291" s="55" t="s">
        <v>32</v>
      </c>
      <c r="D291" s="55"/>
      <c r="E291" s="55" t="s">
        <v>33</v>
      </c>
      <c r="F291" s="55" t="s">
        <v>34</v>
      </c>
      <c r="G291" s="115"/>
      <c r="H291" s="53">
        <v>693.77</v>
      </c>
      <c r="I291" s="85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</row>
    <row r="292" spans="1:38" ht="12.75">
      <c r="A292" s="112"/>
      <c r="B292" s="51">
        <v>38043</v>
      </c>
      <c r="C292" s="52" t="s">
        <v>35</v>
      </c>
      <c r="D292" s="52"/>
      <c r="E292" s="52" t="s">
        <v>36</v>
      </c>
      <c r="F292" s="52" t="s">
        <v>37</v>
      </c>
      <c r="G292" s="115"/>
      <c r="H292" s="53">
        <v>697.44</v>
      </c>
      <c r="I292" s="85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</row>
    <row r="293" spans="1:38" ht="12.75">
      <c r="A293" s="112"/>
      <c r="B293" s="54">
        <v>38044</v>
      </c>
      <c r="C293" s="55" t="s">
        <v>38</v>
      </c>
      <c r="D293" s="55"/>
      <c r="E293" s="55" t="s">
        <v>39</v>
      </c>
      <c r="F293" s="55" t="s">
        <v>40</v>
      </c>
      <c r="G293" s="115"/>
      <c r="H293" s="53">
        <v>698.18</v>
      </c>
      <c r="I293" s="85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</row>
    <row r="294" spans="1:38" ht="12.75">
      <c r="A294" s="112"/>
      <c r="B294" s="51">
        <v>38047</v>
      </c>
      <c r="C294" s="52" t="s">
        <v>41</v>
      </c>
      <c r="D294" s="52"/>
      <c r="E294" s="52" t="s">
        <v>42</v>
      </c>
      <c r="F294" s="52" t="s">
        <v>43</v>
      </c>
      <c r="G294" s="115"/>
      <c r="H294" s="53">
        <v>704.47</v>
      </c>
      <c r="I294" s="85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</row>
    <row r="295" spans="1:38" ht="12.75">
      <c r="A295" s="112"/>
      <c r="B295" s="54">
        <v>38048</v>
      </c>
      <c r="C295" s="55" t="s">
        <v>44</v>
      </c>
      <c r="D295" s="55"/>
      <c r="E295" s="55" t="s">
        <v>45</v>
      </c>
      <c r="F295" s="55" t="s">
        <v>46</v>
      </c>
      <c r="G295" s="115"/>
      <c r="H295" s="53">
        <v>713.93</v>
      </c>
      <c r="I295" s="85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</row>
    <row r="296" spans="1:38" ht="12.75">
      <c r="A296" s="112"/>
      <c r="B296" s="51">
        <v>38049</v>
      </c>
      <c r="C296" s="52" t="s">
        <v>47</v>
      </c>
      <c r="D296" s="52"/>
      <c r="E296" s="52" t="s">
        <v>48</v>
      </c>
      <c r="F296" s="52" t="s">
        <v>49</v>
      </c>
      <c r="G296" s="115"/>
      <c r="H296" s="53">
        <v>718.99</v>
      </c>
      <c r="I296" s="85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</row>
    <row r="297" spans="1:38" ht="12.75">
      <c r="A297" s="112"/>
      <c r="B297" s="54">
        <v>38050</v>
      </c>
      <c r="C297" s="55" t="s">
        <v>50</v>
      </c>
      <c r="D297" s="55"/>
      <c r="E297" s="55" t="s">
        <v>51</v>
      </c>
      <c r="F297" s="55" t="s">
        <v>52</v>
      </c>
      <c r="G297" s="115"/>
      <c r="H297" s="53">
        <v>716.41</v>
      </c>
      <c r="I297" s="85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</row>
    <row r="298" spans="1:38" ht="12.75">
      <c r="A298" s="112"/>
      <c r="B298" s="51">
        <v>38051</v>
      </c>
      <c r="C298" s="52" t="s">
        <v>53</v>
      </c>
      <c r="D298" s="52"/>
      <c r="E298" s="52" t="s">
        <v>54</v>
      </c>
      <c r="F298" s="52" t="s">
        <v>55</v>
      </c>
      <c r="G298" s="115"/>
      <c r="H298" s="53">
        <v>717.24</v>
      </c>
      <c r="I298" s="85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</row>
    <row r="299" spans="1:38" ht="12.75">
      <c r="A299" s="112"/>
      <c r="B299" s="54">
        <v>38054</v>
      </c>
      <c r="C299" s="55" t="s">
        <v>56</v>
      </c>
      <c r="D299" s="55"/>
      <c r="E299" s="55" t="s">
        <v>57</v>
      </c>
      <c r="F299" s="55" t="s">
        <v>58</v>
      </c>
      <c r="G299" s="115"/>
      <c r="H299" s="53">
        <v>718.39</v>
      </c>
      <c r="I299" s="85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</row>
    <row r="300" spans="1:38" ht="12.75">
      <c r="A300" s="112"/>
      <c r="B300" s="51">
        <v>38055</v>
      </c>
      <c r="C300" s="52" t="s">
        <v>59</v>
      </c>
      <c r="D300" s="52"/>
      <c r="E300" s="52" t="s">
        <v>60</v>
      </c>
      <c r="F300" s="52" t="s">
        <v>61</v>
      </c>
      <c r="G300" s="115"/>
      <c r="H300" s="53">
        <v>706.98</v>
      </c>
      <c r="I300" s="85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</row>
    <row r="301" spans="1:38" ht="12.75">
      <c r="A301" s="112"/>
      <c r="B301" s="54">
        <v>38056</v>
      </c>
      <c r="C301" s="55" t="s">
        <v>62</v>
      </c>
      <c r="D301" s="55"/>
      <c r="E301" s="55" t="s">
        <v>63</v>
      </c>
      <c r="F301" s="55" t="s">
        <v>64</v>
      </c>
      <c r="G301" s="115"/>
      <c r="H301" s="53">
        <v>705.83</v>
      </c>
      <c r="I301" s="85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</row>
    <row r="302" spans="1:38" ht="12.75">
      <c r="A302" s="112"/>
      <c r="B302" s="51">
        <v>38057</v>
      </c>
      <c r="C302" s="52" t="s">
        <v>65</v>
      </c>
      <c r="D302" s="52"/>
      <c r="E302" s="52" t="s">
        <v>66</v>
      </c>
      <c r="F302" s="52" t="s">
        <v>67</v>
      </c>
      <c r="G302" s="115"/>
      <c r="H302" s="53">
        <v>683.16</v>
      </c>
      <c r="I302" s="85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</row>
    <row r="303" spans="1:38" ht="12.75">
      <c r="A303" s="112"/>
      <c r="B303" s="54">
        <v>38058</v>
      </c>
      <c r="C303" s="55" t="s">
        <v>68</v>
      </c>
      <c r="D303" s="55"/>
      <c r="E303" s="55" t="s">
        <v>29</v>
      </c>
      <c r="F303" s="55" t="s">
        <v>69</v>
      </c>
      <c r="G303" s="115"/>
      <c r="H303" s="53">
        <v>688.93</v>
      </c>
      <c r="I303" s="85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</row>
    <row r="304" spans="1:38" ht="12.75">
      <c r="A304" s="112"/>
      <c r="B304" s="51">
        <v>38061</v>
      </c>
      <c r="C304" s="52" t="s">
        <v>70</v>
      </c>
      <c r="D304" s="52"/>
      <c r="E304" s="52" t="s">
        <v>71</v>
      </c>
      <c r="F304" s="52" t="s">
        <v>72</v>
      </c>
      <c r="G304" s="115"/>
      <c r="H304" s="53">
        <v>680.19</v>
      </c>
      <c r="I304" s="85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</row>
    <row r="305" spans="1:38" ht="12.75">
      <c r="A305" s="112"/>
      <c r="B305" s="54">
        <v>38062</v>
      </c>
      <c r="C305" s="55" t="s">
        <v>73</v>
      </c>
      <c r="D305" s="55"/>
      <c r="E305" s="55" t="s">
        <v>74</v>
      </c>
      <c r="F305" s="55" t="s">
        <v>3183</v>
      </c>
      <c r="G305" s="115"/>
      <c r="H305" s="53">
        <v>683.41</v>
      </c>
      <c r="I305" s="85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</row>
    <row r="306" spans="1:38" ht="12.75">
      <c r="A306" s="112"/>
      <c r="B306" s="51">
        <v>38063</v>
      </c>
      <c r="C306" s="52" t="s">
        <v>75</v>
      </c>
      <c r="D306" s="52"/>
      <c r="E306" s="52" t="s">
        <v>76</v>
      </c>
      <c r="F306" s="52" t="s">
        <v>77</v>
      </c>
      <c r="G306" s="115"/>
      <c r="H306" s="53">
        <v>693.1</v>
      </c>
      <c r="I306" s="85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</row>
    <row r="307" spans="1:38" ht="12.75">
      <c r="A307" s="112"/>
      <c r="B307" s="54">
        <v>38064</v>
      </c>
      <c r="C307" s="55" t="s">
        <v>78</v>
      </c>
      <c r="D307" s="55"/>
      <c r="E307" s="55" t="s">
        <v>79</v>
      </c>
      <c r="F307" s="55" t="s">
        <v>80</v>
      </c>
      <c r="G307" s="115"/>
      <c r="H307" s="53">
        <v>679.42</v>
      </c>
      <c r="I307" s="85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</row>
    <row r="308" spans="1:38" ht="12.75">
      <c r="A308" s="112"/>
      <c r="B308" s="51">
        <v>38065</v>
      </c>
      <c r="C308" s="52" t="s">
        <v>81</v>
      </c>
      <c r="D308" s="52"/>
      <c r="E308" s="52" t="s">
        <v>3192</v>
      </c>
      <c r="F308" s="52" t="s">
        <v>3187</v>
      </c>
      <c r="G308" s="115"/>
      <c r="H308" s="53">
        <v>681.76</v>
      </c>
      <c r="I308" s="85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</row>
    <row r="309" spans="1:38" ht="12.75">
      <c r="A309" s="112"/>
      <c r="B309" s="54">
        <v>38068</v>
      </c>
      <c r="C309" s="55" t="s">
        <v>82</v>
      </c>
      <c r="D309" s="55"/>
      <c r="E309" s="55" t="s">
        <v>83</v>
      </c>
      <c r="F309" s="55" t="s">
        <v>84</v>
      </c>
      <c r="G309" s="115"/>
      <c r="H309" s="53">
        <v>662.73</v>
      </c>
      <c r="I309" s="85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</row>
    <row r="310" spans="1:38" ht="12.75">
      <c r="A310" s="112"/>
      <c r="B310" s="51">
        <v>38069</v>
      </c>
      <c r="C310" s="52" t="s">
        <v>85</v>
      </c>
      <c r="D310" s="52"/>
      <c r="E310" s="52" t="s">
        <v>86</v>
      </c>
      <c r="F310" s="52" t="s">
        <v>87</v>
      </c>
      <c r="G310" s="115"/>
      <c r="H310" s="53">
        <v>670.17</v>
      </c>
      <c r="I310" s="85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</row>
    <row r="311" spans="1:38" ht="12.75">
      <c r="A311" s="112"/>
      <c r="B311" s="54">
        <v>38070</v>
      </c>
      <c r="C311" s="55" t="s">
        <v>88</v>
      </c>
      <c r="D311" s="55"/>
      <c r="E311" s="55" t="s">
        <v>89</v>
      </c>
      <c r="F311" s="55" t="s">
        <v>90</v>
      </c>
      <c r="G311" s="115"/>
      <c r="H311" s="53">
        <v>666.61</v>
      </c>
      <c r="I311" s="85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</row>
    <row r="312" spans="1:38" ht="12.75">
      <c r="A312" s="112"/>
      <c r="B312" s="51">
        <v>38071</v>
      </c>
      <c r="C312" s="52" t="s">
        <v>91</v>
      </c>
      <c r="D312" s="52"/>
      <c r="E312" s="52" t="s">
        <v>92</v>
      </c>
      <c r="F312" s="52" t="s">
        <v>93</v>
      </c>
      <c r="G312" s="115"/>
      <c r="H312" s="53">
        <v>678.33</v>
      </c>
      <c r="I312" s="85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</row>
    <row r="313" spans="1:38" ht="12.75">
      <c r="A313" s="112"/>
      <c r="B313" s="54">
        <v>38072</v>
      </c>
      <c r="C313" s="55" t="s">
        <v>94</v>
      </c>
      <c r="D313" s="55"/>
      <c r="E313" s="55" t="s">
        <v>95</v>
      </c>
      <c r="F313" s="55" t="s">
        <v>96</v>
      </c>
      <c r="G313" s="115"/>
      <c r="H313" s="53">
        <v>679.57</v>
      </c>
      <c r="I313" s="85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</row>
    <row r="314" spans="1:38" ht="12.75">
      <c r="A314" s="112"/>
      <c r="B314" s="51">
        <v>38075</v>
      </c>
      <c r="C314" s="52" t="s">
        <v>97</v>
      </c>
      <c r="D314" s="52"/>
      <c r="E314" s="52" t="s">
        <v>97</v>
      </c>
      <c r="F314" s="52" t="s">
        <v>98</v>
      </c>
      <c r="G314" s="115"/>
      <c r="H314" s="53">
        <v>691.59</v>
      </c>
      <c r="I314" s="85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</row>
    <row r="315" spans="1:38" ht="12.75">
      <c r="A315" s="112"/>
      <c r="B315" s="54">
        <v>38076</v>
      </c>
      <c r="C315" s="55" t="s">
        <v>99</v>
      </c>
      <c r="D315" s="55"/>
      <c r="E315" s="55" t="s">
        <v>100</v>
      </c>
      <c r="F315" s="55" t="s">
        <v>101</v>
      </c>
      <c r="G315" s="115"/>
      <c r="H315" s="53">
        <v>688.1</v>
      </c>
      <c r="I315" s="85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</row>
    <row r="316" spans="1:38" ht="12.75">
      <c r="A316" s="112"/>
      <c r="B316" s="51">
        <v>38077</v>
      </c>
      <c r="C316" s="52" t="s">
        <v>102</v>
      </c>
      <c r="D316" s="52"/>
      <c r="E316" s="52" t="s">
        <v>103</v>
      </c>
      <c r="F316" s="52" t="s">
        <v>104</v>
      </c>
      <c r="G316" s="115"/>
      <c r="H316" s="53">
        <v>690.28</v>
      </c>
      <c r="I316" s="85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</row>
    <row r="317" spans="1:38" ht="12.75">
      <c r="A317" s="112"/>
      <c r="B317" s="54">
        <v>38078</v>
      </c>
      <c r="C317" s="55" t="s">
        <v>105</v>
      </c>
      <c r="D317" s="55"/>
      <c r="E317" s="55" t="s">
        <v>106</v>
      </c>
      <c r="F317" s="55" t="s">
        <v>107</v>
      </c>
      <c r="G317" s="115"/>
      <c r="H317" s="53">
        <v>705.05</v>
      </c>
      <c r="I317" s="85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</row>
    <row r="318" spans="1:38" ht="12.75">
      <c r="A318" s="112"/>
      <c r="B318" s="51">
        <v>38079</v>
      </c>
      <c r="C318" s="52" t="s">
        <v>108</v>
      </c>
      <c r="D318" s="52"/>
      <c r="E318" s="52" t="s">
        <v>109</v>
      </c>
      <c r="F318" s="52" t="s">
        <v>110</v>
      </c>
      <c r="G318" s="115"/>
      <c r="H318" s="53">
        <v>713.11</v>
      </c>
      <c r="I318" s="85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</row>
    <row r="319" spans="1:38" ht="12.75">
      <c r="A319" s="112"/>
      <c r="B319" s="54">
        <v>38082</v>
      </c>
      <c r="C319" s="55" t="s">
        <v>111</v>
      </c>
      <c r="D319" s="55"/>
      <c r="E319" s="55" t="s">
        <v>112</v>
      </c>
      <c r="F319" s="55" t="s">
        <v>113</v>
      </c>
      <c r="G319" s="115"/>
      <c r="H319" s="53">
        <v>721.04</v>
      </c>
      <c r="I319" s="85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</row>
    <row r="320" spans="1:38" ht="12.75">
      <c r="A320" s="112"/>
      <c r="B320" s="51">
        <v>38083</v>
      </c>
      <c r="C320" s="52" t="s">
        <v>114</v>
      </c>
      <c r="D320" s="52"/>
      <c r="E320" s="52" t="s">
        <v>115</v>
      </c>
      <c r="F320" s="52" t="s">
        <v>116</v>
      </c>
      <c r="G320" s="115"/>
      <c r="H320" s="53">
        <v>717.59</v>
      </c>
      <c r="I320" s="85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</row>
    <row r="321" spans="1:38" ht="12.75">
      <c r="A321" s="112"/>
      <c r="B321" s="54">
        <v>38084</v>
      </c>
      <c r="C321" s="55" t="s">
        <v>117</v>
      </c>
      <c r="D321" s="55"/>
      <c r="E321" s="55" t="s">
        <v>118</v>
      </c>
      <c r="F321" s="55" t="s">
        <v>119</v>
      </c>
      <c r="G321" s="115"/>
      <c r="H321" s="53">
        <v>718.04</v>
      </c>
      <c r="I321" s="85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</row>
    <row r="322" spans="1:38" ht="12.75">
      <c r="A322" s="112"/>
      <c r="B322" s="51">
        <v>38085</v>
      </c>
      <c r="C322" s="52" t="s">
        <v>120</v>
      </c>
      <c r="D322" s="52"/>
      <c r="E322" s="52" t="s">
        <v>121</v>
      </c>
      <c r="F322" s="52" t="s">
        <v>122</v>
      </c>
      <c r="G322" s="115"/>
      <c r="H322" s="53">
        <v>719.93</v>
      </c>
      <c r="I322" s="85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</row>
    <row r="323" spans="1:38" ht="12.75">
      <c r="A323" s="112"/>
      <c r="B323" s="54">
        <v>38090</v>
      </c>
      <c r="C323" s="55" t="s">
        <v>123</v>
      </c>
      <c r="D323" s="55"/>
      <c r="E323" s="55" t="s">
        <v>124</v>
      </c>
      <c r="F323" s="55" t="s">
        <v>125</v>
      </c>
      <c r="G323" s="115"/>
      <c r="H323" s="53">
        <v>720.87</v>
      </c>
      <c r="I323" s="85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</row>
    <row r="324" spans="1:38" ht="12.75">
      <c r="A324" s="112"/>
      <c r="B324" s="51">
        <v>38091</v>
      </c>
      <c r="C324" s="52" t="s">
        <v>126</v>
      </c>
      <c r="D324" s="52"/>
      <c r="E324" s="52" t="s">
        <v>127</v>
      </c>
      <c r="F324" s="52" t="s">
        <v>128</v>
      </c>
      <c r="G324" s="115"/>
      <c r="H324" s="53">
        <v>714.18</v>
      </c>
      <c r="I324" s="85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</row>
    <row r="325" spans="1:38" ht="12.75">
      <c r="A325" s="112"/>
      <c r="B325" s="54">
        <v>38092</v>
      </c>
      <c r="C325" s="55" t="s">
        <v>129</v>
      </c>
      <c r="D325" s="55"/>
      <c r="E325" s="55" t="s">
        <v>130</v>
      </c>
      <c r="F325" s="55" t="s">
        <v>131</v>
      </c>
      <c r="G325" s="115"/>
      <c r="H325" s="53">
        <v>710.89</v>
      </c>
      <c r="I325" s="85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</row>
    <row r="326" spans="1:38" ht="12.75">
      <c r="A326" s="112"/>
      <c r="B326" s="51">
        <v>38093</v>
      </c>
      <c r="C326" s="52" t="s">
        <v>132</v>
      </c>
      <c r="D326" s="52"/>
      <c r="E326" s="52" t="s">
        <v>133</v>
      </c>
      <c r="F326" s="52">
        <v>708</v>
      </c>
      <c r="G326" s="115"/>
      <c r="H326" s="53">
        <v>713.12</v>
      </c>
      <c r="I326" s="85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</row>
    <row r="327" spans="1:38" ht="12.75">
      <c r="A327" s="112"/>
      <c r="B327" s="54">
        <v>38096</v>
      </c>
      <c r="C327" s="55" t="s">
        <v>134</v>
      </c>
      <c r="D327" s="55"/>
      <c r="E327" s="55" t="s">
        <v>135</v>
      </c>
      <c r="F327" s="55" t="s">
        <v>136</v>
      </c>
      <c r="G327" s="115"/>
      <c r="H327" s="53">
        <v>716.19</v>
      </c>
      <c r="I327" s="85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</row>
    <row r="328" spans="1:38" ht="12.75">
      <c r="A328" s="112"/>
      <c r="B328" s="51">
        <v>38097</v>
      </c>
      <c r="C328" s="52" t="s">
        <v>137</v>
      </c>
      <c r="D328" s="52"/>
      <c r="E328" s="52" t="s">
        <v>138</v>
      </c>
      <c r="F328" s="52" t="s">
        <v>139</v>
      </c>
      <c r="G328" s="115"/>
      <c r="H328" s="53">
        <v>725.07</v>
      </c>
      <c r="I328" s="85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</row>
    <row r="329" spans="1:38" ht="12.75">
      <c r="A329" s="112"/>
      <c r="B329" s="54">
        <v>38098</v>
      </c>
      <c r="C329" s="55" t="s">
        <v>140</v>
      </c>
      <c r="D329" s="55"/>
      <c r="E329" s="55" t="s">
        <v>141</v>
      </c>
      <c r="F329" s="55" t="s">
        <v>142</v>
      </c>
      <c r="G329" s="115"/>
      <c r="H329" s="53">
        <v>716.3</v>
      </c>
      <c r="I329" s="85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</row>
    <row r="330" spans="1:38" ht="12.75">
      <c r="A330" s="112"/>
      <c r="B330" s="51">
        <v>38099</v>
      </c>
      <c r="C330" s="52" t="s">
        <v>143</v>
      </c>
      <c r="D330" s="52"/>
      <c r="E330" s="52" t="s">
        <v>144</v>
      </c>
      <c r="F330" s="52" t="s">
        <v>145</v>
      </c>
      <c r="G330" s="115"/>
      <c r="H330" s="53">
        <v>728.07</v>
      </c>
      <c r="I330" s="85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</row>
    <row r="331" spans="1:38" ht="12.75">
      <c r="A331" s="112"/>
      <c r="B331" s="54">
        <v>38100</v>
      </c>
      <c r="C331" s="55">
        <v>720</v>
      </c>
      <c r="D331" s="55"/>
      <c r="E331" s="55" t="s">
        <v>146</v>
      </c>
      <c r="F331" s="55" t="s">
        <v>147</v>
      </c>
      <c r="G331" s="115"/>
      <c r="H331" s="53">
        <v>720</v>
      </c>
      <c r="I331" s="85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</row>
    <row r="332" spans="1:38" ht="12.75">
      <c r="A332" s="112"/>
      <c r="B332" s="51">
        <v>38103</v>
      </c>
      <c r="C332" s="52" t="s">
        <v>148</v>
      </c>
      <c r="D332" s="52"/>
      <c r="E332" s="52" t="s">
        <v>149</v>
      </c>
      <c r="F332" s="52" t="s">
        <v>150</v>
      </c>
      <c r="G332" s="115"/>
      <c r="H332" s="53">
        <v>716.11</v>
      </c>
      <c r="I332" s="85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</row>
    <row r="333" spans="1:38" ht="12.75">
      <c r="A333" s="112"/>
      <c r="B333" s="54">
        <v>38104</v>
      </c>
      <c r="C333" s="55" t="s">
        <v>151</v>
      </c>
      <c r="D333" s="55"/>
      <c r="E333" s="55" t="s">
        <v>152</v>
      </c>
      <c r="F333" s="55" t="s">
        <v>153</v>
      </c>
      <c r="G333" s="115"/>
      <c r="H333" s="53">
        <v>714.29</v>
      </c>
      <c r="I333" s="85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</row>
    <row r="334" spans="1:38" ht="12.75">
      <c r="A334" s="112"/>
      <c r="B334" s="51">
        <v>38105</v>
      </c>
      <c r="C334" s="52" t="s">
        <v>154</v>
      </c>
      <c r="D334" s="52"/>
      <c r="E334" s="52" t="s">
        <v>155</v>
      </c>
      <c r="F334" s="52" t="s">
        <v>154</v>
      </c>
      <c r="G334" s="115"/>
      <c r="H334" s="53">
        <v>698.32</v>
      </c>
      <c r="I334" s="85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</row>
    <row r="335" spans="1:38" ht="12.75">
      <c r="A335" s="112"/>
      <c r="B335" s="54">
        <v>38106</v>
      </c>
      <c r="C335" s="55" t="s">
        <v>156</v>
      </c>
      <c r="D335" s="55"/>
      <c r="E335" s="55" t="s">
        <v>157</v>
      </c>
      <c r="F335" s="55" t="s">
        <v>158</v>
      </c>
      <c r="G335" s="115"/>
      <c r="H335" s="53">
        <v>693.6</v>
      </c>
      <c r="I335" s="85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</row>
    <row r="336" spans="1:38" ht="12.75">
      <c r="A336" s="112"/>
      <c r="B336" s="51">
        <v>38107</v>
      </c>
      <c r="C336" s="52" t="s">
        <v>159</v>
      </c>
      <c r="D336" s="52"/>
      <c r="E336" s="52" t="s">
        <v>160</v>
      </c>
      <c r="F336" s="52" t="s">
        <v>161</v>
      </c>
      <c r="G336" s="115"/>
      <c r="H336" s="53">
        <v>685.59</v>
      </c>
      <c r="I336" s="85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</row>
    <row r="337" spans="1:38" ht="12.75">
      <c r="A337" s="112"/>
      <c r="B337" s="54">
        <v>38110</v>
      </c>
      <c r="C337" s="55" t="s">
        <v>162</v>
      </c>
      <c r="D337" s="55"/>
      <c r="E337" s="55" t="s">
        <v>163</v>
      </c>
      <c r="F337" s="55" t="s">
        <v>164</v>
      </c>
      <c r="G337" s="115"/>
      <c r="H337" s="53">
        <v>689.97</v>
      </c>
      <c r="I337" s="85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</row>
    <row r="338" spans="1:38" ht="12.75">
      <c r="A338" s="112"/>
      <c r="B338" s="51">
        <v>38111</v>
      </c>
      <c r="C338" s="52" t="s">
        <v>165</v>
      </c>
      <c r="D338" s="52"/>
      <c r="E338" s="52" t="s">
        <v>166</v>
      </c>
      <c r="F338" s="52" t="s">
        <v>167</v>
      </c>
      <c r="G338" s="115"/>
      <c r="H338" s="53">
        <v>688.35</v>
      </c>
      <c r="I338" s="85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</row>
    <row r="339" spans="1:38" ht="12.75">
      <c r="A339" s="112"/>
      <c r="B339" s="54">
        <v>38112</v>
      </c>
      <c r="C339" s="55" t="s">
        <v>168</v>
      </c>
      <c r="D339" s="55"/>
      <c r="E339" s="55" t="s">
        <v>169</v>
      </c>
      <c r="F339" s="55" t="s">
        <v>170</v>
      </c>
      <c r="G339" s="115"/>
      <c r="H339" s="53">
        <v>696.71</v>
      </c>
      <c r="I339" s="85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</row>
    <row r="340" spans="1:38" ht="12.75">
      <c r="A340" s="112"/>
      <c r="B340" s="51">
        <v>38113</v>
      </c>
      <c r="C340" s="52" t="s">
        <v>171</v>
      </c>
      <c r="D340" s="52"/>
      <c r="E340" s="52" t="s">
        <v>172</v>
      </c>
      <c r="F340" s="52" t="s">
        <v>173</v>
      </c>
      <c r="G340" s="115"/>
      <c r="H340" s="53">
        <v>677.48</v>
      </c>
      <c r="I340" s="85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</row>
    <row r="341" spans="1:38" ht="12.75">
      <c r="A341" s="112"/>
      <c r="B341" s="54">
        <v>38114</v>
      </c>
      <c r="C341" s="55" t="s">
        <v>174</v>
      </c>
      <c r="D341" s="55"/>
      <c r="E341" s="55" t="s">
        <v>175</v>
      </c>
      <c r="F341" s="55" t="s">
        <v>176</v>
      </c>
      <c r="G341" s="115"/>
      <c r="H341" s="53">
        <v>676.35</v>
      </c>
      <c r="I341" s="85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</row>
    <row r="342" spans="1:38" ht="12.75">
      <c r="A342" s="112"/>
      <c r="B342" s="51">
        <v>38117</v>
      </c>
      <c r="C342" s="52" t="s">
        <v>177</v>
      </c>
      <c r="D342" s="52"/>
      <c r="E342" s="52" t="s">
        <v>178</v>
      </c>
      <c r="F342" s="52" t="s">
        <v>179</v>
      </c>
      <c r="G342" s="115"/>
      <c r="H342" s="53">
        <v>652.21</v>
      </c>
      <c r="I342" s="85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</row>
    <row r="343" spans="1:38" ht="12.75">
      <c r="A343" s="112"/>
      <c r="B343" s="54">
        <v>38118</v>
      </c>
      <c r="C343" s="55" t="s">
        <v>180</v>
      </c>
      <c r="D343" s="55"/>
      <c r="E343" s="55" t="s">
        <v>181</v>
      </c>
      <c r="F343" s="55" t="s">
        <v>182</v>
      </c>
      <c r="G343" s="115"/>
      <c r="H343" s="53">
        <v>664.86</v>
      </c>
      <c r="I343" s="85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</row>
    <row r="344" spans="1:38" ht="12.75">
      <c r="A344" s="112"/>
      <c r="B344" s="51">
        <v>38119</v>
      </c>
      <c r="C344" s="52" t="s">
        <v>183</v>
      </c>
      <c r="D344" s="52"/>
      <c r="E344" s="52" t="s">
        <v>184</v>
      </c>
      <c r="F344" s="52" t="s">
        <v>185</v>
      </c>
      <c r="G344" s="115"/>
      <c r="H344" s="53">
        <v>651.6</v>
      </c>
      <c r="I344" s="85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</row>
    <row r="345" spans="1:38" ht="12.75">
      <c r="A345" s="112"/>
      <c r="B345" s="54">
        <v>38120</v>
      </c>
      <c r="C345" s="55" t="s">
        <v>186</v>
      </c>
      <c r="D345" s="55"/>
      <c r="E345" s="55" t="s">
        <v>187</v>
      </c>
      <c r="F345" s="55" t="s">
        <v>188</v>
      </c>
      <c r="G345" s="115"/>
      <c r="H345" s="53">
        <v>668.39</v>
      </c>
      <c r="I345" s="85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</row>
    <row r="346" spans="1:38" ht="12.75">
      <c r="A346" s="112"/>
      <c r="B346" s="51">
        <v>38121</v>
      </c>
      <c r="C346" s="52" t="s">
        <v>189</v>
      </c>
      <c r="D346" s="52"/>
      <c r="E346" s="52" t="s">
        <v>190</v>
      </c>
      <c r="F346" s="52" t="s">
        <v>191</v>
      </c>
      <c r="G346" s="115"/>
      <c r="H346" s="53">
        <v>663.75</v>
      </c>
      <c r="I346" s="85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</row>
    <row r="347" spans="1:38" ht="12.75">
      <c r="A347" s="112"/>
      <c r="B347" s="54">
        <v>38124</v>
      </c>
      <c r="C347" s="55" t="s">
        <v>192</v>
      </c>
      <c r="D347" s="55"/>
      <c r="E347" s="55" t="s">
        <v>193</v>
      </c>
      <c r="F347" s="55" t="s">
        <v>194</v>
      </c>
      <c r="G347" s="115"/>
      <c r="H347" s="53">
        <v>653.85</v>
      </c>
      <c r="I347" s="85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</row>
    <row r="348" spans="1:38" ht="12.75">
      <c r="A348" s="112"/>
      <c r="B348" s="51">
        <v>38125</v>
      </c>
      <c r="C348" s="52" t="s">
        <v>195</v>
      </c>
      <c r="D348" s="52"/>
      <c r="E348" s="52" t="s">
        <v>196</v>
      </c>
      <c r="F348" s="52" t="s">
        <v>197</v>
      </c>
      <c r="G348" s="115"/>
      <c r="H348" s="53">
        <v>658.86</v>
      </c>
      <c r="I348" s="85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</row>
    <row r="349" spans="1:38" ht="12.75">
      <c r="A349" s="112"/>
      <c r="B349" s="54">
        <v>38126</v>
      </c>
      <c r="C349" s="55" t="s">
        <v>198</v>
      </c>
      <c r="D349" s="55"/>
      <c r="E349" s="55" t="s">
        <v>199</v>
      </c>
      <c r="F349" s="55" t="s">
        <v>200</v>
      </c>
      <c r="G349" s="115"/>
      <c r="H349" s="53">
        <v>670.88</v>
      </c>
      <c r="I349" s="85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</row>
    <row r="350" spans="1:38" ht="12.75">
      <c r="A350" s="112"/>
      <c r="B350" s="51">
        <v>38128</v>
      </c>
      <c r="C350" s="52" t="s">
        <v>201</v>
      </c>
      <c r="D350" s="52"/>
      <c r="E350" s="52" t="s">
        <v>202</v>
      </c>
      <c r="F350" s="52" t="s">
        <v>203</v>
      </c>
      <c r="G350" s="115"/>
      <c r="H350" s="53">
        <v>667.02</v>
      </c>
      <c r="I350" s="85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</row>
    <row r="351" spans="1:38" ht="12.75">
      <c r="A351" s="112"/>
      <c r="B351" s="54">
        <v>38131</v>
      </c>
      <c r="C351" s="55" t="s">
        <v>204</v>
      </c>
      <c r="D351" s="55"/>
      <c r="E351" s="55" t="s">
        <v>205</v>
      </c>
      <c r="F351" s="55" t="s">
        <v>3174</v>
      </c>
      <c r="G351" s="115"/>
      <c r="H351" s="53">
        <v>670.12</v>
      </c>
      <c r="I351" s="85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</row>
    <row r="352" spans="1:38" ht="12.75">
      <c r="A352" s="112"/>
      <c r="B352" s="51">
        <v>38132</v>
      </c>
      <c r="C352" s="52" t="s">
        <v>206</v>
      </c>
      <c r="D352" s="52"/>
      <c r="E352" s="52" t="s">
        <v>207</v>
      </c>
      <c r="F352" s="52" t="s">
        <v>208</v>
      </c>
      <c r="G352" s="115"/>
      <c r="H352" s="53">
        <v>663.77</v>
      </c>
      <c r="I352" s="85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</row>
    <row r="353" spans="1:38" ht="12.75">
      <c r="A353" s="112"/>
      <c r="B353" s="54">
        <v>38133</v>
      </c>
      <c r="C353" s="55" t="s">
        <v>90</v>
      </c>
      <c r="D353" s="55"/>
      <c r="E353" s="55" t="s">
        <v>209</v>
      </c>
      <c r="F353" s="55" t="s">
        <v>210</v>
      </c>
      <c r="G353" s="115"/>
      <c r="H353" s="53">
        <v>665.26</v>
      </c>
      <c r="I353" s="85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</row>
    <row r="354" spans="1:38" ht="12.75">
      <c r="A354" s="112"/>
      <c r="B354" s="51">
        <v>38134</v>
      </c>
      <c r="C354" s="52" t="s">
        <v>211</v>
      </c>
      <c r="D354" s="52"/>
      <c r="E354" s="52" t="s">
        <v>212</v>
      </c>
      <c r="F354" s="52" t="s">
        <v>213</v>
      </c>
      <c r="G354" s="115"/>
      <c r="H354" s="53">
        <v>671.79</v>
      </c>
      <c r="I354" s="85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</row>
    <row r="355" spans="1:38" ht="12.75">
      <c r="A355" s="112"/>
      <c r="B355" s="54">
        <v>38135</v>
      </c>
      <c r="C355" s="55" t="s">
        <v>214</v>
      </c>
      <c r="D355" s="55"/>
      <c r="E355" s="55" t="s">
        <v>215</v>
      </c>
      <c r="F355" s="55" t="s">
        <v>216</v>
      </c>
      <c r="G355" s="115"/>
      <c r="H355" s="53">
        <v>673.95</v>
      </c>
      <c r="I355" s="85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</row>
    <row r="356" spans="1:38" ht="12.75">
      <c r="A356" s="112"/>
      <c r="B356" s="51">
        <v>38138</v>
      </c>
      <c r="C356" s="52"/>
      <c r="D356" s="52"/>
      <c r="E356" s="52"/>
      <c r="F356" s="52"/>
      <c r="G356" s="115"/>
      <c r="H356" s="53">
        <v>670.005</v>
      </c>
      <c r="I356" s="87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</row>
    <row r="357" spans="1:38" ht="12.75">
      <c r="A357" s="112"/>
      <c r="B357" s="54">
        <v>38139</v>
      </c>
      <c r="C357" s="55" t="s">
        <v>217</v>
      </c>
      <c r="D357" s="55"/>
      <c r="E357" s="55" t="s">
        <v>218</v>
      </c>
      <c r="F357" s="55" t="s">
        <v>217</v>
      </c>
      <c r="G357" s="115"/>
      <c r="H357" s="53">
        <v>666.06</v>
      </c>
      <c r="I357" s="85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</row>
    <row r="358" spans="1:38" ht="12.75">
      <c r="A358" s="112"/>
      <c r="B358" s="51">
        <v>38140</v>
      </c>
      <c r="C358" s="52" t="s">
        <v>219</v>
      </c>
      <c r="D358" s="52"/>
      <c r="E358" s="52" t="s">
        <v>220</v>
      </c>
      <c r="F358" s="52" t="s">
        <v>221</v>
      </c>
      <c r="G358" s="115"/>
      <c r="H358" s="53">
        <v>672.03</v>
      </c>
      <c r="I358" s="85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</row>
    <row r="359" spans="1:38" ht="12.75">
      <c r="A359" s="112"/>
      <c r="B359" s="54">
        <v>38141</v>
      </c>
      <c r="C359" s="55">
        <v>676</v>
      </c>
      <c r="D359" s="55"/>
      <c r="E359" s="55">
        <v>676</v>
      </c>
      <c r="F359" s="55" t="s">
        <v>222</v>
      </c>
      <c r="G359" s="115"/>
      <c r="H359" s="53">
        <v>676</v>
      </c>
      <c r="I359" s="85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</row>
    <row r="360" spans="1:38" ht="12.75">
      <c r="A360" s="112"/>
      <c r="B360" s="51">
        <v>38142</v>
      </c>
      <c r="C360" s="52" t="s">
        <v>223</v>
      </c>
      <c r="D360" s="52"/>
      <c r="E360" s="52" t="s">
        <v>224</v>
      </c>
      <c r="F360" s="52" t="s">
        <v>225</v>
      </c>
      <c r="G360" s="115"/>
      <c r="H360" s="53">
        <v>685.49</v>
      </c>
      <c r="I360" s="85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</row>
    <row r="361" spans="1:38" ht="12.75">
      <c r="A361" s="112"/>
      <c r="B361" s="54">
        <v>38145</v>
      </c>
      <c r="C361" s="55" t="s">
        <v>226</v>
      </c>
      <c r="D361" s="55"/>
      <c r="E361" s="55" t="s">
        <v>227</v>
      </c>
      <c r="F361" s="55" t="s">
        <v>228</v>
      </c>
      <c r="G361" s="115"/>
      <c r="H361" s="53">
        <v>693.17</v>
      </c>
      <c r="I361" s="85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</row>
    <row r="362" spans="1:38" ht="12.75">
      <c r="A362" s="112"/>
      <c r="B362" s="51">
        <v>38146</v>
      </c>
      <c r="C362" s="52" t="s">
        <v>229</v>
      </c>
      <c r="D362" s="52"/>
      <c r="E362" s="52" t="s">
        <v>230</v>
      </c>
      <c r="F362" s="52" t="s">
        <v>231</v>
      </c>
      <c r="G362" s="115"/>
      <c r="H362" s="53">
        <v>691.3</v>
      </c>
      <c r="I362" s="85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</row>
    <row r="363" spans="1:38" ht="12.75">
      <c r="A363" s="112"/>
      <c r="B363" s="54">
        <v>38147</v>
      </c>
      <c r="C363" s="55" t="s">
        <v>232</v>
      </c>
      <c r="D363" s="55"/>
      <c r="E363" s="55" t="s">
        <v>233</v>
      </c>
      <c r="F363" s="55" t="s">
        <v>232</v>
      </c>
      <c r="G363" s="115"/>
      <c r="H363" s="53">
        <v>687.24</v>
      </c>
      <c r="I363" s="85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</row>
    <row r="364" spans="1:38" ht="12.75">
      <c r="A364" s="112"/>
      <c r="B364" s="51">
        <v>38148</v>
      </c>
      <c r="C364" s="52" t="s">
        <v>234</v>
      </c>
      <c r="D364" s="52"/>
      <c r="E364" s="52" t="s">
        <v>235</v>
      </c>
      <c r="F364" s="52" t="s">
        <v>236</v>
      </c>
      <c r="G364" s="115"/>
      <c r="H364" s="53">
        <v>686.61</v>
      </c>
      <c r="I364" s="85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</row>
    <row r="365" spans="1:38" ht="12.75">
      <c r="A365" s="112"/>
      <c r="B365" s="54">
        <v>38149</v>
      </c>
      <c r="C365" s="55" t="s">
        <v>237</v>
      </c>
      <c r="D365" s="55"/>
      <c r="E365" s="55" t="s">
        <v>238</v>
      </c>
      <c r="F365" s="55" t="s">
        <v>239</v>
      </c>
      <c r="G365" s="115"/>
      <c r="H365" s="53">
        <v>687.26</v>
      </c>
      <c r="I365" s="85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</row>
    <row r="366" spans="1:38" ht="12.75">
      <c r="A366" s="112"/>
      <c r="B366" s="51">
        <v>38152</v>
      </c>
      <c r="C366" s="52" t="s">
        <v>240</v>
      </c>
      <c r="D366" s="52"/>
      <c r="E366" s="52" t="s">
        <v>104</v>
      </c>
      <c r="F366" s="52" t="s">
        <v>241</v>
      </c>
      <c r="G366" s="115"/>
      <c r="H366" s="53">
        <v>677.89</v>
      </c>
      <c r="I366" s="85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</row>
    <row r="367" spans="1:38" ht="12.75">
      <c r="A367" s="112"/>
      <c r="B367" s="54">
        <v>38153</v>
      </c>
      <c r="C367" s="55" t="s">
        <v>242</v>
      </c>
      <c r="D367" s="55"/>
      <c r="E367" s="55" t="s">
        <v>243</v>
      </c>
      <c r="F367" s="55" t="s">
        <v>244</v>
      </c>
      <c r="G367" s="115"/>
      <c r="H367" s="53">
        <v>682.92</v>
      </c>
      <c r="I367" s="85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</row>
    <row r="368" spans="1:38" ht="12.75">
      <c r="A368" s="112"/>
      <c r="B368" s="51">
        <v>38154</v>
      </c>
      <c r="C368" s="52" t="s">
        <v>245</v>
      </c>
      <c r="D368" s="52"/>
      <c r="E368" s="52" t="s">
        <v>246</v>
      </c>
      <c r="F368" s="52" t="s">
        <v>247</v>
      </c>
      <c r="G368" s="115"/>
      <c r="H368" s="53">
        <v>686.46</v>
      </c>
      <c r="I368" s="85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</row>
    <row r="369" spans="1:38" ht="12.75">
      <c r="A369" s="112"/>
      <c r="B369" s="54">
        <v>38155</v>
      </c>
      <c r="C369" s="55" t="s">
        <v>248</v>
      </c>
      <c r="D369" s="55"/>
      <c r="E369" s="55" t="s">
        <v>249</v>
      </c>
      <c r="F369" s="55" t="s">
        <v>250</v>
      </c>
      <c r="G369" s="115"/>
      <c r="H369" s="53">
        <v>683.71</v>
      </c>
      <c r="I369" s="85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</row>
    <row r="370" spans="1:38" ht="12.75">
      <c r="A370" s="112"/>
      <c r="B370" s="51">
        <v>38156</v>
      </c>
      <c r="C370" s="52" t="s">
        <v>251</v>
      </c>
      <c r="D370" s="52"/>
      <c r="E370" s="52" t="s">
        <v>252</v>
      </c>
      <c r="F370" s="52" t="s">
        <v>253</v>
      </c>
      <c r="G370" s="115"/>
      <c r="H370" s="53">
        <v>681.37</v>
      </c>
      <c r="I370" s="85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</row>
    <row r="371" spans="1:38" ht="12.75">
      <c r="A371" s="112"/>
      <c r="B371" s="54">
        <v>38159</v>
      </c>
      <c r="C371" s="55" t="s">
        <v>254</v>
      </c>
      <c r="D371" s="55"/>
      <c r="E371" s="55" t="s">
        <v>255</v>
      </c>
      <c r="F371" s="55" t="s">
        <v>72</v>
      </c>
      <c r="G371" s="115"/>
      <c r="H371" s="53">
        <v>680.69</v>
      </c>
      <c r="I371" s="85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</row>
    <row r="372" spans="1:38" ht="12.75">
      <c r="A372" s="112"/>
      <c r="B372" s="51">
        <v>38160</v>
      </c>
      <c r="C372" s="52" t="s">
        <v>256</v>
      </c>
      <c r="D372" s="52"/>
      <c r="E372" s="52" t="s">
        <v>257</v>
      </c>
      <c r="F372" s="52" t="s">
        <v>258</v>
      </c>
      <c r="G372" s="115"/>
      <c r="H372" s="53">
        <v>677.92</v>
      </c>
      <c r="I372" s="85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</row>
    <row r="373" spans="1:38" ht="12.75">
      <c r="A373" s="112"/>
      <c r="B373" s="54">
        <v>38161</v>
      </c>
      <c r="C373" s="55" t="s">
        <v>259</v>
      </c>
      <c r="D373" s="55"/>
      <c r="E373" s="55" t="s">
        <v>260</v>
      </c>
      <c r="F373" s="55" t="s">
        <v>261</v>
      </c>
      <c r="G373" s="115"/>
      <c r="H373" s="53">
        <v>690.46</v>
      </c>
      <c r="I373" s="85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</row>
    <row r="374" spans="1:38" ht="12.75">
      <c r="A374" s="112"/>
      <c r="B374" s="51">
        <v>38162</v>
      </c>
      <c r="C374" s="52" t="s">
        <v>262</v>
      </c>
      <c r="D374" s="52"/>
      <c r="E374" s="52" t="s">
        <v>263</v>
      </c>
      <c r="F374" s="52" t="s">
        <v>264</v>
      </c>
      <c r="G374" s="115"/>
      <c r="H374" s="53">
        <v>697.54</v>
      </c>
      <c r="I374" s="85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</row>
    <row r="375" spans="1:38" ht="12.75">
      <c r="A375" s="112"/>
      <c r="B375" s="54">
        <v>38163</v>
      </c>
      <c r="C375" s="55"/>
      <c r="D375" s="55"/>
      <c r="E375" s="55"/>
      <c r="F375" s="55"/>
      <c r="G375" s="115"/>
      <c r="H375" s="53">
        <v>698.405</v>
      </c>
      <c r="I375" s="87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</row>
    <row r="376" spans="1:38" ht="12.75">
      <c r="A376" s="112"/>
      <c r="B376" s="51">
        <v>38166</v>
      </c>
      <c r="C376" s="52" t="s">
        <v>265</v>
      </c>
      <c r="D376" s="52"/>
      <c r="E376" s="52" t="s">
        <v>266</v>
      </c>
      <c r="F376" s="52" t="s">
        <v>267</v>
      </c>
      <c r="G376" s="115"/>
      <c r="H376" s="53">
        <v>699.27</v>
      </c>
      <c r="I376" s="85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</row>
    <row r="377" spans="1:38" ht="12.75">
      <c r="A377" s="112"/>
      <c r="B377" s="54">
        <v>38167</v>
      </c>
      <c r="C377" s="55" t="s">
        <v>268</v>
      </c>
      <c r="D377" s="55"/>
      <c r="E377" s="55" t="s">
        <v>269</v>
      </c>
      <c r="F377" s="55" t="s">
        <v>270</v>
      </c>
      <c r="G377" s="115"/>
      <c r="H377" s="53">
        <v>697.86</v>
      </c>
      <c r="I377" s="85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</row>
    <row r="378" spans="1:38" ht="12.75">
      <c r="A378" s="112"/>
      <c r="B378" s="51">
        <v>38168</v>
      </c>
      <c r="C378" s="52" t="s">
        <v>271</v>
      </c>
      <c r="D378" s="52"/>
      <c r="E378" s="52" t="s">
        <v>272</v>
      </c>
      <c r="F378" s="52" t="s">
        <v>273</v>
      </c>
      <c r="G378" s="115"/>
      <c r="H378" s="53">
        <v>698.13</v>
      </c>
      <c r="I378" s="85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</row>
    <row r="379" spans="1:38" ht="12.75">
      <c r="A379" s="112"/>
      <c r="B379" s="54">
        <v>38169</v>
      </c>
      <c r="C379" s="55" t="s">
        <v>274</v>
      </c>
      <c r="D379" s="55"/>
      <c r="E379" s="55" t="s">
        <v>110</v>
      </c>
      <c r="F379" s="55" t="s">
        <v>275</v>
      </c>
      <c r="G379" s="115"/>
      <c r="H379" s="53">
        <v>697.97</v>
      </c>
      <c r="I379" s="85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</row>
    <row r="380" spans="1:38" ht="12.75">
      <c r="A380" s="112"/>
      <c r="B380" s="51">
        <v>38170</v>
      </c>
      <c r="C380" s="52" t="s">
        <v>276</v>
      </c>
      <c r="D380" s="52"/>
      <c r="E380" s="52" t="s">
        <v>269</v>
      </c>
      <c r="F380" s="52" t="s">
        <v>277</v>
      </c>
      <c r="G380" s="115"/>
      <c r="H380" s="53">
        <v>695.82</v>
      </c>
      <c r="I380" s="85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</row>
    <row r="381" spans="1:38" ht="12.75">
      <c r="A381" s="112"/>
      <c r="B381" s="54">
        <v>38173</v>
      </c>
      <c r="C381" s="55" t="s">
        <v>277</v>
      </c>
      <c r="D381" s="55"/>
      <c r="E381" s="55" t="s">
        <v>278</v>
      </c>
      <c r="F381" s="55" t="s">
        <v>279</v>
      </c>
      <c r="G381" s="115"/>
      <c r="H381" s="53">
        <v>693.08</v>
      </c>
      <c r="I381" s="85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</row>
    <row r="382" spans="1:38" ht="12.75">
      <c r="A382" s="112"/>
      <c r="B382" s="51">
        <v>38174</v>
      </c>
      <c r="C382" s="52" t="s">
        <v>280</v>
      </c>
      <c r="D382" s="52"/>
      <c r="E382" s="52" t="s">
        <v>281</v>
      </c>
      <c r="F382" s="52" t="s">
        <v>282</v>
      </c>
      <c r="G382" s="115"/>
      <c r="H382" s="53">
        <v>685.4</v>
      </c>
      <c r="I382" s="85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</row>
    <row r="383" spans="1:38" ht="12.75">
      <c r="A383" s="112"/>
      <c r="B383" s="54">
        <v>38175</v>
      </c>
      <c r="C383" s="55" t="s">
        <v>283</v>
      </c>
      <c r="D383" s="55"/>
      <c r="E383" s="55" t="s">
        <v>284</v>
      </c>
      <c r="F383" s="55" t="s">
        <v>285</v>
      </c>
      <c r="G383" s="115"/>
      <c r="H383" s="53">
        <v>684.29</v>
      </c>
      <c r="I383" s="85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</row>
    <row r="384" spans="1:38" ht="12.75">
      <c r="A384" s="112"/>
      <c r="B384" s="51">
        <v>38176</v>
      </c>
      <c r="C384" s="52" t="s">
        <v>286</v>
      </c>
      <c r="D384" s="52"/>
      <c r="E384" s="52" t="s">
        <v>287</v>
      </c>
      <c r="F384" s="52" t="s">
        <v>288</v>
      </c>
      <c r="G384" s="115"/>
      <c r="H384" s="53">
        <v>685.3</v>
      </c>
      <c r="I384" s="85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</row>
    <row r="385" spans="1:38" ht="12.75">
      <c r="A385" s="112"/>
      <c r="B385" s="54">
        <v>38177</v>
      </c>
      <c r="C385" s="55" t="s">
        <v>289</v>
      </c>
      <c r="D385" s="55"/>
      <c r="E385" s="55" t="s">
        <v>290</v>
      </c>
      <c r="F385" s="55" t="s">
        <v>291</v>
      </c>
      <c r="G385" s="115"/>
      <c r="H385" s="53">
        <v>679.5</v>
      </c>
      <c r="I385" s="85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</row>
    <row r="386" spans="1:38" ht="12.75">
      <c r="A386" s="112"/>
      <c r="B386" s="51">
        <v>38180</v>
      </c>
      <c r="C386" s="52">
        <v>669</v>
      </c>
      <c r="D386" s="52"/>
      <c r="E386" s="52">
        <v>681</v>
      </c>
      <c r="F386" s="52" t="s">
        <v>292</v>
      </c>
      <c r="G386" s="115"/>
      <c r="H386" s="53">
        <v>669</v>
      </c>
      <c r="I386" s="85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</row>
    <row r="387" spans="1:38" ht="12.75">
      <c r="A387" s="112"/>
      <c r="B387" s="54">
        <v>38181</v>
      </c>
      <c r="C387" s="55" t="s">
        <v>293</v>
      </c>
      <c r="D387" s="55"/>
      <c r="E387" s="55" t="s">
        <v>294</v>
      </c>
      <c r="F387" s="55" t="s">
        <v>295</v>
      </c>
      <c r="G387" s="115"/>
      <c r="H387" s="53">
        <v>676.03</v>
      </c>
      <c r="I387" s="85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</row>
    <row r="388" spans="1:38" ht="12.75">
      <c r="A388" s="112"/>
      <c r="B388" s="51">
        <v>38182</v>
      </c>
      <c r="C388" s="52" t="s">
        <v>296</v>
      </c>
      <c r="D388" s="52"/>
      <c r="E388" s="52" t="s">
        <v>297</v>
      </c>
      <c r="F388" s="52" t="s">
        <v>298</v>
      </c>
      <c r="G388" s="115"/>
      <c r="H388" s="53">
        <v>680.47</v>
      </c>
      <c r="I388" s="85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</row>
    <row r="389" spans="1:38" ht="12.75">
      <c r="A389" s="112"/>
      <c r="B389" s="54">
        <v>38183</v>
      </c>
      <c r="C389" s="55" t="s">
        <v>299</v>
      </c>
      <c r="D389" s="55"/>
      <c r="E389" s="55" t="s">
        <v>300</v>
      </c>
      <c r="F389" s="55" t="s">
        <v>301</v>
      </c>
      <c r="G389" s="115"/>
      <c r="H389" s="53">
        <v>669.12</v>
      </c>
      <c r="I389" s="85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</row>
    <row r="390" spans="1:38" ht="12.75">
      <c r="A390" s="112"/>
      <c r="B390" s="51">
        <v>38184</v>
      </c>
      <c r="C390" s="52" t="s">
        <v>302</v>
      </c>
      <c r="D390" s="52"/>
      <c r="E390" s="52" t="s">
        <v>303</v>
      </c>
      <c r="F390" s="52" t="s">
        <v>304</v>
      </c>
      <c r="G390" s="115"/>
      <c r="H390" s="53">
        <v>673.44</v>
      </c>
      <c r="I390" s="85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</row>
    <row r="391" spans="1:38" ht="12.75">
      <c r="A391" s="112"/>
      <c r="B391" s="54">
        <v>38187</v>
      </c>
      <c r="C391" s="55" t="s">
        <v>305</v>
      </c>
      <c r="D391" s="55"/>
      <c r="E391" s="55" t="s">
        <v>306</v>
      </c>
      <c r="F391" s="55" t="s">
        <v>307</v>
      </c>
      <c r="G391" s="115"/>
      <c r="H391" s="53">
        <v>666.28</v>
      </c>
      <c r="I391" s="85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</row>
    <row r="392" spans="1:38" ht="12.75">
      <c r="A392" s="112"/>
      <c r="B392" s="51">
        <v>38188</v>
      </c>
      <c r="C392" s="52" t="s">
        <v>308</v>
      </c>
      <c r="D392" s="52"/>
      <c r="E392" s="52" t="s">
        <v>309</v>
      </c>
      <c r="F392" s="52" t="s">
        <v>310</v>
      </c>
      <c r="G392" s="115"/>
      <c r="H392" s="53">
        <v>668.7</v>
      </c>
      <c r="I392" s="85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</row>
    <row r="393" spans="1:38" ht="12.75">
      <c r="A393" s="112"/>
      <c r="B393" s="54">
        <v>38189</v>
      </c>
      <c r="C393" s="55" t="s">
        <v>311</v>
      </c>
      <c r="D393" s="55"/>
      <c r="E393" s="55" t="s">
        <v>312</v>
      </c>
      <c r="F393" s="55" t="s">
        <v>313</v>
      </c>
      <c r="G393" s="115"/>
      <c r="H393" s="53">
        <v>683.09</v>
      </c>
      <c r="I393" s="85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</row>
    <row r="394" spans="1:38" ht="12.75">
      <c r="A394" s="112"/>
      <c r="B394" s="51">
        <v>38190</v>
      </c>
      <c r="C394" s="52" t="s">
        <v>314</v>
      </c>
      <c r="D394" s="52"/>
      <c r="E394" s="52" t="s">
        <v>315</v>
      </c>
      <c r="F394" s="52" t="s">
        <v>316</v>
      </c>
      <c r="G394" s="115"/>
      <c r="H394" s="53">
        <v>668.23</v>
      </c>
      <c r="I394" s="85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</row>
    <row r="395" spans="1:38" ht="12.75">
      <c r="A395" s="112"/>
      <c r="B395" s="54">
        <v>38191</v>
      </c>
      <c r="C395" s="55" t="s">
        <v>317</v>
      </c>
      <c r="D395" s="55"/>
      <c r="E395" s="55" t="s">
        <v>318</v>
      </c>
      <c r="F395" s="55" t="s">
        <v>319</v>
      </c>
      <c r="G395" s="115"/>
      <c r="H395" s="53">
        <v>668.45</v>
      </c>
      <c r="I395" s="85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</row>
    <row r="396" spans="1:38" ht="12.75">
      <c r="A396" s="112"/>
      <c r="B396" s="51">
        <v>38194</v>
      </c>
      <c r="C396" s="52" t="s">
        <v>320</v>
      </c>
      <c r="D396" s="52"/>
      <c r="E396" s="52" t="s">
        <v>321</v>
      </c>
      <c r="F396" s="52" t="s">
        <v>322</v>
      </c>
      <c r="G396" s="115"/>
      <c r="H396" s="53">
        <v>661.76</v>
      </c>
      <c r="I396" s="85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</row>
    <row r="397" spans="1:38" ht="12.75">
      <c r="A397" s="112"/>
      <c r="B397" s="54">
        <v>38195</v>
      </c>
      <c r="C397" s="55" t="s">
        <v>323</v>
      </c>
      <c r="D397" s="55"/>
      <c r="E397" s="55" t="s">
        <v>323</v>
      </c>
      <c r="F397" s="55" t="s">
        <v>3182</v>
      </c>
      <c r="G397" s="115"/>
      <c r="H397" s="53">
        <v>671.95</v>
      </c>
      <c r="I397" s="85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</row>
    <row r="398" spans="1:38" ht="12.75">
      <c r="A398" s="112"/>
      <c r="B398" s="51">
        <v>38196</v>
      </c>
      <c r="C398" s="52" t="s">
        <v>324</v>
      </c>
      <c r="D398" s="52"/>
      <c r="E398" s="52" t="s">
        <v>288</v>
      </c>
      <c r="F398" s="52" t="s">
        <v>325</v>
      </c>
      <c r="G398" s="115"/>
      <c r="H398" s="53">
        <v>674.36</v>
      </c>
      <c r="I398" s="85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</row>
    <row r="399" spans="1:38" ht="12.75">
      <c r="A399" s="112"/>
      <c r="B399" s="54">
        <v>38197</v>
      </c>
      <c r="C399" s="55" t="s">
        <v>328</v>
      </c>
      <c r="D399" s="55"/>
      <c r="E399" s="55" t="s">
        <v>329</v>
      </c>
      <c r="F399" s="55" t="s">
        <v>330</v>
      </c>
      <c r="G399" s="115"/>
      <c r="H399" s="53">
        <v>680.14</v>
      </c>
      <c r="I399" s="85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</row>
    <row r="400" spans="1:38" ht="12.75">
      <c r="A400" s="112"/>
      <c r="B400" s="51">
        <v>38198</v>
      </c>
      <c r="C400" s="52" t="s">
        <v>331</v>
      </c>
      <c r="D400" s="52"/>
      <c r="E400" s="52" t="s">
        <v>332</v>
      </c>
      <c r="F400" s="52" t="s">
        <v>333</v>
      </c>
      <c r="G400" s="115"/>
      <c r="H400" s="53">
        <v>683.3</v>
      </c>
      <c r="I400" s="85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</row>
    <row r="401" spans="1:38" ht="12.75">
      <c r="A401" s="112"/>
      <c r="B401" s="54">
        <v>38201</v>
      </c>
      <c r="C401" s="55" t="s">
        <v>334</v>
      </c>
      <c r="D401" s="55"/>
      <c r="E401" s="55" t="s">
        <v>335</v>
      </c>
      <c r="F401" s="55" t="s">
        <v>336</v>
      </c>
      <c r="G401" s="115"/>
      <c r="H401" s="53">
        <v>678.8</v>
      </c>
      <c r="I401" s="85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</row>
    <row r="402" spans="1:38" ht="12.75">
      <c r="A402" s="112"/>
      <c r="B402" s="51">
        <v>38202</v>
      </c>
      <c r="C402" s="52" t="s">
        <v>337</v>
      </c>
      <c r="D402" s="52"/>
      <c r="E402" s="52" t="s">
        <v>338</v>
      </c>
      <c r="F402" s="52" t="s">
        <v>339</v>
      </c>
      <c r="G402" s="115"/>
      <c r="H402" s="53">
        <v>679.19</v>
      </c>
      <c r="I402" s="85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</row>
    <row r="403" spans="1:38" ht="12.75">
      <c r="A403" s="112"/>
      <c r="B403" s="54">
        <v>38203</v>
      </c>
      <c r="C403" s="55" t="s">
        <v>340</v>
      </c>
      <c r="D403" s="55"/>
      <c r="E403" s="55" t="s">
        <v>341</v>
      </c>
      <c r="F403" s="55" t="s">
        <v>342</v>
      </c>
      <c r="G403" s="115"/>
      <c r="H403" s="53">
        <v>674.23</v>
      </c>
      <c r="I403" s="85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</row>
    <row r="404" spans="1:38" ht="12.75">
      <c r="A404" s="112"/>
      <c r="B404" s="51">
        <v>38204</v>
      </c>
      <c r="C404" s="52" t="s">
        <v>343</v>
      </c>
      <c r="D404" s="52"/>
      <c r="E404" s="52" t="s">
        <v>344</v>
      </c>
      <c r="F404" s="52" t="s">
        <v>345</v>
      </c>
      <c r="G404" s="115"/>
      <c r="H404" s="53">
        <v>679.04</v>
      </c>
      <c r="I404" s="85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</row>
    <row r="405" spans="1:38" ht="12.75">
      <c r="A405" s="112"/>
      <c r="B405" s="54">
        <v>38205</v>
      </c>
      <c r="C405" s="55" t="s">
        <v>346</v>
      </c>
      <c r="D405" s="55"/>
      <c r="E405" s="55" t="s">
        <v>347</v>
      </c>
      <c r="F405" s="55" t="s">
        <v>348</v>
      </c>
      <c r="G405" s="115"/>
      <c r="H405" s="53">
        <v>663.15</v>
      </c>
      <c r="I405" s="85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</row>
    <row r="406" spans="1:38" ht="12.75">
      <c r="A406" s="112"/>
      <c r="B406" s="51">
        <v>38208</v>
      </c>
      <c r="C406" s="52" t="s">
        <v>349</v>
      </c>
      <c r="D406" s="52"/>
      <c r="E406" s="52" t="s">
        <v>206</v>
      </c>
      <c r="F406" s="52" t="s">
        <v>350</v>
      </c>
      <c r="G406" s="115"/>
      <c r="H406" s="53">
        <v>656.91</v>
      </c>
      <c r="I406" s="85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</row>
    <row r="407" spans="1:38" ht="12.75">
      <c r="A407" s="112"/>
      <c r="B407" s="54">
        <v>38209</v>
      </c>
      <c r="C407" s="55" t="s">
        <v>351</v>
      </c>
      <c r="D407" s="55"/>
      <c r="E407" s="55" t="s">
        <v>352</v>
      </c>
      <c r="F407" s="55" t="s">
        <v>353</v>
      </c>
      <c r="G407" s="115"/>
      <c r="H407" s="53">
        <v>664.67</v>
      </c>
      <c r="I407" s="85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</row>
    <row r="408" spans="1:38" ht="12.75">
      <c r="A408" s="112"/>
      <c r="B408" s="51">
        <v>38210</v>
      </c>
      <c r="C408" s="52" t="s">
        <v>354</v>
      </c>
      <c r="D408" s="52"/>
      <c r="E408" s="52" t="s">
        <v>355</v>
      </c>
      <c r="F408" s="52" t="s">
        <v>356</v>
      </c>
      <c r="G408" s="115"/>
      <c r="H408" s="53">
        <v>653.37</v>
      </c>
      <c r="I408" s="85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</row>
    <row r="409" spans="1:38" ht="12.75">
      <c r="A409" s="112"/>
      <c r="B409" s="54">
        <v>38211</v>
      </c>
      <c r="C409" s="55" t="s">
        <v>357</v>
      </c>
      <c r="D409" s="55"/>
      <c r="E409" s="55" t="s">
        <v>358</v>
      </c>
      <c r="F409" s="55" t="s">
        <v>359</v>
      </c>
      <c r="G409" s="115"/>
      <c r="H409" s="53">
        <v>650.7</v>
      </c>
      <c r="I409" s="85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</row>
    <row r="410" spans="1:38" ht="12.75">
      <c r="A410" s="112"/>
      <c r="B410" s="51">
        <v>38212</v>
      </c>
      <c r="C410" s="52" t="s">
        <v>360</v>
      </c>
      <c r="D410" s="52"/>
      <c r="E410" s="52" t="s">
        <v>361</v>
      </c>
      <c r="F410" s="52" t="s">
        <v>362</v>
      </c>
      <c r="G410" s="115"/>
      <c r="H410" s="53">
        <v>649.36</v>
      </c>
      <c r="I410" s="85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</row>
    <row r="411" spans="1:38" ht="12.75">
      <c r="A411" s="112"/>
      <c r="B411" s="54">
        <v>38215</v>
      </c>
      <c r="C411" s="55" t="s">
        <v>363</v>
      </c>
      <c r="D411" s="55"/>
      <c r="E411" s="55" t="s">
        <v>364</v>
      </c>
      <c r="F411" s="55" t="s">
        <v>365</v>
      </c>
      <c r="G411" s="115"/>
      <c r="H411" s="53">
        <v>656.02</v>
      </c>
      <c r="I411" s="85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</row>
    <row r="412" spans="1:38" ht="12.75">
      <c r="A412" s="112"/>
      <c r="B412" s="51">
        <v>38216</v>
      </c>
      <c r="C412" s="52" t="s">
        <v>366</v>
      </c>
      <c r="D412" s="52"/>
      <c r="E412" s="52" t="s">
        <v>367</v>
      </c>
      <c r="F412" s="52" t="s">
        <v>368</v>
      </c>
      <c r="G412" s="115"/>
      <c r="H412" s="53">
        <v>658.63</v>
      </c>
      <c r="I412" s="85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</row>
    <row r="413" spans="1:38" ht="12.75">
      <c r="A413" s="112"/>
      <c r="B413" s="54">
        <v>38217</v>
      </c>
      <c r="C413" s="55" t="s">
        <v>369</v>
      </c>
      <c r="D413" s="55"/>
      <c r="E413" s="55">
        <v>666</v>
      </c>
      <c r="F413" s="55" t="s">
        <v>370</v>
      </c>
      <c r="G413" s="115"/>
      <c r="H413" s="53">
        <v>665.41</v>
      </c>
      <c r="I413" s="85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</row>
    <row r="414" spans="1:38" ht="12.75">
      <c r="A414" s="112"/>
      <c r="B414" s="51">
        <v>38218</v>
      </c>
      <c r="C414" s="52" t="s">
        <v>371</v>
      </c>
      <c r="D414" s="52"/>
      <c r="E414" s="52" t="s">
        <v>372</v>
      </c>
      <c r="F414" s="52" t="s">
        <v>373</v>
      </c>
      <c r="G414" s="115"/>
      <c r="H414" s="53">
        <v>666.56</v>
      </c>
      <c r="I414" s="85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</row>
    <row r="415" spans="1:38" ht="12.75">
      <c r="A415" s="112"/>
      <c r="B415" s="54">
        <v>38219</v>
      </c>
      <c r="C415" s="55" t="s">
        <v>374</v>
      </c>
      <c r="D415" s="55"/>
      <c r="E415" s="55" t="s">
        <v>375</v>
      </c>
      <c r="F415" s="55" t="s">
        <v>376</v>
      </c>
      <c r="G415" s="115"/>
      <c r="H415" s="53">
        <v>664.52</v>
      </c>
      <c r="I415" s="85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</row>
    <row r="416" spans="1:38" ht="12.75">
      <c r="A416" s="112"/>
      <c r="B416" s="51">
        <v>38222</v>
      </c>
      <c r="C416" s="52" t="s">
        <v>377</v>
      </c>
      <c r="D416" s="52"/>
      <c r="E416" s="52" t="s">
        <v>377</v>
      </c>
      <c r="F416" s="52" t="s">
        <v>378</v>
      </c>
      <c r="G416" s="115"/>
      <c r="H416" s="53">
        <v>679.23</v>
      </c>
      <c r="I416" s="85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</row>
    <row r="417" spans="1:38" ht="12.75">
      <c r="A417" s="112"/>
      <c r="B417" s="54">
        <v>38223</v>
      </c>
      <c r="C417" s="55" t="s">
        <v>379</v>
      </c>
      <c r="D417" s="55"/>
      <c r="E417" s="55" t="s">
        <v>380</v>
      </c>
      <c r="F417" s="55" t="s">
        <v>381</v>
      </c>
      <c r="G417" s="115"/>
      <c r="H417" s="53">
        <v>676.86</v>
      </c>
      <c r="I417" s="85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</row>
    <row r="418" spans="1:38" ht="12.75">
      <c r="A418" s="112"/>
      <c r="B418" s="51">
        <v>38224</v>
      </c>
      <c r="C418" s="52" t="s">
        <v>382</v>
      </c>
      <c r="D418" s="52"/>
      <c r="E418" s="52" t="s">
        <v>383</v>
      </c>
      <c r="F418" s="52" t="s">
        <v>384</v>
      </c>
      <c r="G418" s="115"/>
      <c r="H418" s="53">
        <v>683.26</v>
      </c>
      <c r="I418" s="85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</row>
    <row r="419" spans="1:38" ht="12.75">
      <c r="A419" s="112"/>
      <c r="B419" s="54">
        <v>38225</v>
      </c>
      <c r="C419" s="55" t="s">
        <v>385</v>
      </c>
      <c r="D419" s="55"/>
      <c r="E419" s="55" t="s">
        <v>386</v>
      </c>
      <c r="F419" s="55" t="s">
        <v>387</v>
      </c>
      <c r="G419" s="115"/>
      <c r="H419" s="53">
        <v>689.02</v>
      </c>
      <c r="I419" s="85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</row>
    <row r="420" spans="1:38" ht="12.75">
      <c r="A420" s="112"/>
      <c r="B420" s="51">
        <v>38226</v>
      </c>
      <c r="C420" s="52" t="s">
        <v>388</v>
      </c>
      <c r="D420" s="52"/>
      <c r="E420" s="52" t="s">
        <v>389</v>
      </c>
      <c r="F420" s="52" t="s">
        <v>390</v>
      </c>
      <c r="G420" s="115"/>
      <c r="H420" s="53">
        <v>690.92</v>
      </c>
      <c r="I420" s="85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</row>
    <row r="421" spans="1:38" ht="12.75">
      <c r="A421" s="112"/>
      <c r="B421" s="54">
        <v>38229</v>
      </c>
      <c r="C421" s="55" t="s">
        <v>391</v>
      </c>
      <c r="D421" s="55"/>
      <c r="E421" s="55" t="s">
        <v>392</v>
      </c>
      <c r="F421" s="55" t="s">
        <v>393</v>
      </c>
      <c r="G421" s="115"/>
      <c r="H421" s="53">
        <v>689.2</v>
      </c>
      <c r="I421" s="85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</row>
    <row r="422" spans="1:38" ht="12.75">
      <c r="A422" s="112"/>
      <c r="B422" s="51">
        <v>38230</v>
      </c>
      <c r="C422" s="52" t="s">
        <v>394</v>
      </c>
      <c r="D422" s="52"/>
      <c r="E422" s="52" t="s">
        <v>395</v>
      </c>
      <c r="F422" s="52" t="s">
        <v>396</v>
      </c>
      <c r="G422" s="115"/>
      <c r="H422" s="53">
        <v>685.03</v>
      </c>
      <c r="I422" s="85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</row>
    <row r="423" spans="1:38" ht="12.75">
      <c r="A423" s="112"/>
      <c r="B423" s="54">
        <v>38231</v>
      </c>
      <c r="C423" s="55" t="s">
        <v>397</v>
      </c>
      <c r="D423" s="55"/>
      <c r="E423" s="55" t="s">
        <v>398</v>
      </c>
      <c r="F423" s="55" t="s">
        <v>399</v>
      </c>
      <c r="G423" s="115"/>
      <c r="H423" s="53">
        <v>693.43</v>
      </c>
      <c r="I423" s="85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</row>
    <row r="424" spans="1:38" ht="12.75">
      <c r="A424" s="112"/>
      <c r="B424" s="51">
        <v>38232</v>
      </c>
      <c r="C424" s="52" t="s">
        <v>400</v>
      </c>
      <c r="D424" s="52"/>
      <c r="E424" s="52" t="s">
        <v>401</v>
      </c>
      <c r="F424" s="52" t="s">
        <v>402</v>
      </c>
      <c r="G424" s="115"/>
      <c r="H424" s="53">
        <v>694.28</v>
      </c>
      <c r="I424" s="85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</row>
    <row r="425" spans="1:38" ht="12.75">
      <c r="A425" s="112"/>
      <c r="B425" s="54">
        <v>38233</v>
      </c>
      <c r="C425" s="55" t="s">
        <v>403</v>
      </c>
      <c r="D425" s="55"/>
      <c r="E425" s="55" t="s">
        <v>404</v>
      </c>
      <c r="F425" s="55" t="s">
        <v>405</v>
      </c>
      <c r="G425" s="115"/>
      <c r="H425" s="53">
        <v>696.67</v>
      </c>
      <c r="I425" s="85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</row>
    <row r="426" spans="1:38" ht="12.75">
      <c r="A426" s="112"/>
      <c r="B426" s="51">
        <v>38236</v>
      </c>
      <c r="C426" s="52" t="s">
        <v>406</v>
      </c>
      <c r="D426" s="52"/>
      <c r="E426" s="52" t="s">
        <v>407</v>
      </c>
      <c r="F426" s="52" t="s">
        <v>408</v>
      </c>
      <c r="G426" s="115"/>
      <c r="H426" s="53">
        <v>697.36</v>
      </c>
      <c r="I426" s="85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</row>
    <row r="427" spans="1:38" ht="12.75">
      <c r="A427" s="112"/>
      <c r="B427" s="54">
        <v>38237</v>
      </c>
      <c r="C427" s="55" t="s">
        <v>409</v>
      </c>
      <c r="D427" s="55"/>
      <c r="E427" s="55" t="s">
        <v>410</v>
      </c>
      <c r="F427" s="55" t="s">
        <v>411</v>
      </c>
      <c r="G427" s="115"/>
      <c r="H427" s="53">
        <v>695.68</v>
      </c>
      <c r="I427" s="85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</row>
    <row r="428" spans="1:38" ht="12.75">
      <c r="A428" s="112"/>
      <c r="B428" s="51">
        <v>38238</v>
      </c>
      <c r="C428" s="52" t="s">
        <v>412</v>
      </c>
      <c r="D428" s="52"/>
      <c r="E428" s="52" t="s">
        <v>413</v>
      </c>
      <c r="F428" s="52" t="s">
        <v>414</v>
      </c>
      <c r="G428" s="115"/>
      <c r="H428" s="53">
        <v>693.66</v>
      </c>
      <c r="I428" s="85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</row>
    <row r="429" spans="1:38" ht="12.75">
      <c r="A429" s="112"/>
      <c r="B429" s="54">
        <v>38239</v>
      </c>
      <c r="C429" s="55" t="s">
        <v>415</v>
      </c>
      <c r="D429" s="55"/>
      <c r="E429" s="55" t="s">
        <v>416</v>
      </c>
      <c r="F429" s="55" t="s">
        <v>417</v>
      </c>
      <c r="G429" s="115"/>
      <c r="H429" s="53">
        <v>687.44</v>
      </c>
      <c r="I429" s="85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</row>
    <row r="430" spans="1:38" ht="12.75">
      <c r="A430" s="112"/>
      <c r="B430" s="51">
        <v>38240</v>
      </c>
      <c r="C430" s="52" t="s">
        <v>418</v>
      </c>
      <c r="D430" s="52"/>
      <c r="E430" s="52" t="s">
        <v>419</v>
      </c>
      <c r="F430" s="52" t="s">
        <v>420</v>
      </c>
      <c r="G430" s="115"/>
      <c r="H430" s="53">
        <v>691.91</v>
      </c>
      <c r="I430" s="85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</row>
    <row r="431" spans="1:38" ht="12.75">
      <c r="A431" s="112"/>
      <c r="B431" s="54">
        <v>38243</v>
      </c>
      <c r="C431" s="55" t="s">
        <v>421</v>
      </c>
      <c r="D431" s="55"/>
      <c r="E431" s="55" t="s">
        <v>422</v>
      </c>
      <c r="F431" s="55" t="s">
        <v>423</v>
      </c>
      <c r="G431" s="115"/>
      <c r="H431" s="53">
        <v>702.62</v>
      </c>
      <c r="I431" s="85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</row>
    <row r="432" spans="1:38" ht="12.75">
      <c r="A432" s="112"/>
      <c r="B432" s="51">
        <v>38244</v>
      </c>
      <c r="C432" s="52" t="s">
        <v>424</v>
      </c>
      <c r="D432" s="52"/>
      <c r="E432" s="52" t="s">
        <v>425</v>
      </c>
      <c r="F432" s="52" t="s">
        <v>426</v>
      </c>
      <c r="G432" s="115"/>
      <c r="H432" s="53">
        <v>699.57</v>
      </c>
      <c r="I432" s="85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</row>
    <row r="433" spans="1:38" ht="12.75">
      <c r="A433" s="112"/>
      <c r="B433" s="54">
        <v>38245</v>
      </c>
      <c r="C433" s="55" t="s">
        <v>427</v>
      </c>
      <c r="D433" s="55"/>
      <c r="E433" s="55" t="s">
        <v>428</v>
      </c>
      <c r="F433" s="55" t="s">
        <v>429</v>
      </c>
      <c r="G433" s="115"/>
      <c r="H433" s="53">
        <v>700.91</v>
      </c>
      <c r="I433" s="85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</row>
    <row r="434" spans="1:38" ht="12.75">
      <c r="A434" s="112"/>
      <c r="B434" s="51">
        <v>38246</v>
      </c>
      <c r="C434" s="52" t="s">
        <v>430</v>
      </c>
      <c r="D434" s="52"/>
      <c r="E434" s="52" t="s">
        <v>431</v>
      </c>
      <c r="F434" s="52" t="s">
        <v>432</v>
      </c>
      <c r="G434" s="115"/>
      <c r="H434" s="53">
        <v>700.03</v>
      </c>
      <c r="I434" s="85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</row>
    <row r="435" spans="1:38" ht="12.75">
      <c r="A435" s="112"/>
      <c r="B435" s="54">
        <v>38247</v>
      </c>
      <c r="C435" s="55" t="s">
        <v>433</v>
      </c>
      <c r="D435" s="55"/>
      <c r="E435" s="55" t="s">
        <v>434</v>
      </c>
      <c r="F435" s="55" t="s">
        <v>435</v>
      </c>
      <c r="G435" s="115"/>
      <c r="H435" s="53">
        <v>701.86</v>
      </c>
      <c r="I435" s="85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</row>
    <row r="436" spans="1:38" ht="12.75">
      <c r="A436" s="112"/>
      <c r="B436" s="51">
        <v>38250</v>
      </c>
      <c r="C436" s="52" t="s">
        <v>436</v>
      </c>
      <c r="D436" s="52"/>
      <c r="E436" s="52" t="s">
        <v>437</v>
      </c>
      <c r="F436" s="52" t="s">
        <v>438</v>
      </c>
      <c r="G436" s="115"/>
      <c r="H436" s="53">
        <v>700.17</v>
      </c>
      <c r="I436" s="85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</row>
    <row r="437" spans="1:38" ht="12.75">
      <c r="A437" s="112"/>
      <c r="B437" s="54">
        <v>38251</v>
      </c>
      <c r="C437" s="55" t="s">
        <v>439</v>
      </c>
      <c r="D437" s="55"/>
      <c r="E437" s="55" t="s">
        <v>440</v>
      </c>
      <c r="F437" s="55" t="s">
        <v>441</v>
      </c>
      <c r="G437" s="115"/>
      <c r="H437" s="53">
        <v>700.98</v>
      </c>
      <c r="I437" s="85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</row>
    <row r="438" spans="1:38" ht="12.75">
      <c r="A438" s="112"/>
      <c r="B438" s="51">
        <v>38252</v>
      </c>
      <c r="C438" s="52" t="s">
        <v>442</v>
      </c>
      <c r="D438" s="52"/>
      <c r="E438" s="52" t="s">
        <v>443</v>
      </c>
      <c r="F438" s="52" t="s">
        <v>444</v>
      </c>
      <c r="G438" s="115"/>
      <c r="H438" s="53">
        <v>702.1</v>
      </c>
      <c r="I438" s="85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</row>
    <row r="439" spans="1:38" ht="12.75">
      <c r="A439" s="112"/>
      <c r="B439" s="54">
        <v>38253</v>
      </c>
      <c r="C439" s="55" t="s">
        <v>445</v>
      </c>
      <c r="D439" s="55"/>
      <c r="E439" s="55" t="s">
        <v>446</v>
      </c>
      <c r="F439" s="55" t="s">
        <v>447</v>
      </c>
      <c r="G439" s="115"/>
      <c r="H439" s="53">
        <v>698.91</v>
      </c>
      <c r="I439" s="85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</row>
    <row r="440" spans="1:38" ht="12.75">
      <c r="A440" s="112"/>
      <c r="B440" s="51">
        <v>38254</v>
      </c>
      <c r="C440" s="52" t="s">
        <v>448</v>
      </c>
      <c r="D440" s="52"/>
      <c r="E440" s="52" t="s">
        <v>449</v>
      </c>
      <c r="F440" s="52" t="s">
        <v>450</v>
      </c>
      <c r="G440" s="115"/>
      <c r="H440" s="53">
        <v>697.69</v>
      </c>
      <c r="I440" s="85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</row>
    <row r="441" spans="1:38" ht="12.75">
      <c r="A441" s="112"/>
      <c r="B441" s="54">
        <v>38257</v>
      </c>
      <c r="C441" s="55" t="s">
        <v>398</v>
      </c>
      <c r="D441" s="55"/>
      <c r="E441" s="55" t="s">
        <v>451</v>
      </c>
      <c r="F441" s="55" t="s">
        <v>452</v>
      </c>
      <c r="G441" s="115"/>
      <c r="H441" s="53">
        <v>693.55</v>
      </c>
      <c r="I441" s="85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</row>
    <row r="442" spans="1:38" ht="12.75">
      <c r="A442" s="112"/>
      <c r="B442" s="51">
        <v>38258</v>
      </c>
      <c r="C442" s="52" t="s">
        <v>453</v>
      </c>
      <c r="D442" s="52"/>
      <c r="E442" s="52" t="s">
        <v>16</v>
      </c>
      <c r="F442" s="52" t="s">
        <v>454</v>
      </c>
      <c r="G442" s="115"/>
      <c r="H442" s="53">
        <v>694.51</v>
      </c>
      <c r="I442" s="85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</row>
    <row r="443" spans="1:38" ht="12.75">
      <c r="A443" s="112"/>
      <c r="B443" s="54">
        <v>38259</v>
      </c>
      <c r="C443" s="55" t="s">
        <v>455</v>
      </c>
      <c r="D443" s="55"/>
      <c r="E443" s="55" t="s">
        <v>456</v>
      </c>
      <c r="F443" s="55" t="s">
        <v>457</v>
      </c>
      <c r="G443" s="115"/>
      <c r="H443" s="53">
        <v>704.57</v>
      </c>
      <c r="I443" s="85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</row>
    <row r="444" spans="1:38" ht="12.75">
      <c r="A444" s="112"/>
      <c r="B444" s="51">
        <v>38260</v>
      </c>
      <c r="C444" s="52" t="s">
        <v>458</v>
      </c>
      <c r="D444" s="52"/>
      <c r="E444" s="52" t="s">
        <v>459</v>
      </c>
      <c r="F444" s="52" t="s">
        <v>460</v>
      </c>
      <c r="G444" s="115"/>
      <c r="H444" s="53">
        <v>705.76</v>
      </c>
      <c r="I444" s="85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</row>
    <row r="445" spans="1:38" ht="12.75">
      <c r="A445" s="112"/>
      <c r="B445" s="54">
        <v>38261</v>
      </c>
      <c r="C445" s="55" t="s">
        <v>461</v>
      </c>
      <c r="D445" s="55"/>
      <c r="E445" s="55" t="s">
        <v>462</v>
      </c>
      <c r="F445" s="55" t="s">
        <v>463</v>
      </c>
      <c r="G445" s="115"/>
      <c r="H445" s="53">
        <v>717.1</v>
      </c>
      <c r="I445" s="85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</row>
    <row r="446" spans="1:38" ht="12.75">
      <c r="A446" s="112"/>
      <c r="B446" s="51">
        <v>38264</v>
      </c>
      <c r="C446" s="52" t="s">
        <v>464</v>
      </c>
      <c r="D446" s="52"/>
      <c r="E446" s="52" t="s">
        <v>465</v>
      </c>
      <c r="F446" s="52" t="s">
        <v>466</v>
      </c>
      <c r="G446" s="115"/>
      <c r="H446" s="53">
        <v>726.79</v>
      </c>
      <c r="I446" s="85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</row>
    <row r="447" spans="1:38" ht="12.75">
      <c r="A447" s="112"/>
      <c r="B447" s="54">
        <v>38265</v>
      </c>
      <c r="C447" s="55" t="s">
        <v>467</v>
      </c>
      <c r="D447" s="55"/>
      <c r="E447" s="55" t="s">
        <v>468</v>
      </c>
      <c r="F447" s="55" t="s">
        <v>469</v>
      </c>
      <c r="G447" s="115"/>
      <c r="H447" s="53">
        <v>726.7</v>
      </c>
      <c r="I447" s="85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</row>
    <row r="448" spans="1:38" ht="12.75">
      <c r="A448" s="112"/>
      <c r="B448" s="51">
        <v>38266</v>
      </c>
      <c r="C448" s="52" t="s">
        <v>470</v>
      </c>
      <c r="D448" s="52"/>
      <c r="E448" s="52" t="s">
        <v>471</v>
      </c>
      <c r="F448" s="52" t="s">
        <v>472</v>
      </c>
      <c r="G448" s="115"/>
      <c r="H448" s="53">
        <v>723.1</v>
      </c>
      <c r="I448" s="85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</row>
    <row r="449" spans="1:38" ht="12.75">
      <c r="A449" s="112"/>
      <c r="B449" s="54">
        <v>38267</v>
      </c>
      <c r="C449" s="55" t="s">
        <v>473</v>
      </c>
      <c r="D449" s="55"/>
      <c r="E449" s="55" t="s">
        <v>474</v>
      </c>
      <c r="F449" s="55" t="s">
        <v>475</v>
      </c>
      <c r="G449" s="115"/>
      <c r="H449" s="53">
        <v>723.5</v>
      </c>
      <c r="I449" s="85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</row>
    <row r="450" spans="1:38" ht="12.75">
      <c r="A450" s="112"/>
      <c r="B450" s="51">
        <v>38268</v>
      </c>
      <c r="C450" s="52" t="s">
        <v>476</v>
      </c>
      <c r="D450" s="52"/>
      <c r="E450" s="52" t="s">
        <v>477</v>
      </c>
      <c r="F450" s="52" t="s">
        <v>478</v>
      </c>
      <c r="G450" s="115"/>
      <c r="H450" s="53">
        <v>721.73</v>
      </c>
      <c r="I450" s="85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</row>
    <row r="451" spans="1:38" ht="12.75">
      <c r="A451" s="112"/>
      <c r="B451" s="54">
        <v>38271</v>
      </c>
      <c r="C451" s="55" t="s">
        <v>479</v>
      </c>
      <c r="D451" s="55"/>
      <c r="E451" s="55" t="s">
        <v>480</v>
      </c>
      <c r="F451" s="55" t="s">
        <v>481</v>
      </c>
      <c r="G451" s="115"/>
      <c r="H451" s="53">
        <v>722.96</v>
      </c>
      <c r="I451" s="85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</row>
    <row r="452" spans="1:38" ht="12.75">
      <c r="A452" s="112"/>
      <c r="B452" s="51">
        <v>38272</v>
      </c>
      <c r="C452" s="52" t="s">
        <v>482</v>
      </c>
      <c r="D452" s="52"/>
      <c r="E452" s="52" t="s">
        <v>483</v>
      </c>
      <c r="F452" s="52" t="s">
        <v>484</v>
      </c>
      <c r="G452" s="115"/>
      <c r="H452" s="53">
        <v>716.44</v>
      </c>
      <c r="I452" s="85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</row>
    <row r="453" spans="1:38" ht="12.75">
      <c r="A453" s="112"/>
      <c r="B453" s="54">
        <v>38273</v>
      </c>
      <c r="C453" s="55" t="s">
        <v>485</v>
      </c>
      <c r="D453" s="55"/>
      <c r="E453" s="55" t="s">
        <v>486</v>
      </c>
      <c r="F453" s="55" t="s">
        <v>487</v>
      </c>
      <c r="G453" s="115"/>
      <c r="H453" s="53">
        <v>724.19</v>
      </c>
      <c r="I453" s="85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</row>
    <row r="454" spans="1:38" ht="12.75">
      <c r="A454" s="112"/>
      <c r="B454" s="51">
        <v>38274</v>
      </c>
      <c r="C454" s="52" t="s">
        <v>488</v>
      </c>
      <c r="D454" s="52"/>
      <c r="E454" s="52" t="s">
        <v>489</v>
      </c>
      <c r="F454" s="52" t="s">
        <v>482</v>
      </c>
      <c r="G454" s="115"/>
      <c r="H454" s="53">
        <v>717.78</v>
      </c>
      <c r="I454" s="85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</row>
    <row r="455" spans="1:38" ht="12.75">
      <c r="A455" s="112"/>
      <c r="B455" s="54">
        <v>38275</v>
      </c>
      <c r="C455" s="55" t="s">
        <v>490</v>
      </c>
      <c r="D455" s="55"/>
      <c r="E455" s="55" t="s">
        <v>491</v>
      </c>
      <c r="F455" s="55" t="s">
        <v>492</v>
      </c>
      <c r="G455" s="115"/>
      <c r="H455" s="53">
        <v>713.8</v>
      </c>
      <c r="I455" s="85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</row>
    <row r="456" spans="1:38" ht="12.75">
      <c r="A456" s="112"/>
      <c r="B456" s="51">
        <v>38278</v>
      </c>
      <c r="C456" s="52" t="s">
        <v>493</v>
      </c>
      <c r="D456" s="52"/>
      <c r="E456" s="52" t="s">
        <v>494</v>
      </c>
      <c r="F456" s="52" t="s">
        <v>495</v>
      </c>
      <c r="G456" s="115"/>
      <c r="H456" s="53">
        <v>713.09</v>
      </c>
      <c r="I456" s="85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</row>
    <row r="457" spans="1:38" ht="12.75">
      <c r="A457" s="112"/>
      <c r="B457" s="54">
        <v>38279</v>
      </c>
      <c r="C457" s="55" t="s">
        <v>496</v>
      </c>
      <c r="D457" s="55"/>
      <c r="E457" s="55" t="s">
        <v>497</v>
      </c>
      <c r="F457" s="55" t="s">
        <v>498</v>
      </c>
      <c r="G457" s="115"/>
      <c r="H457" s="53">
        <v>723.85</v>
      </c>
      <c r="I457" s="85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</row>
    <row r="458" spans="1:38" ht="12.75">
      <c r="A458" s="112"/>
      <c r="B458" s="51">
        <v>38280</v>
      </c>
      <c r="C458" s="52" t="s">
        <v>499</v>
      </c>
      <c r="D458" s="52"/>
      <c r="E458" s="52" t="s">
        <v>500</v>
      </c>
      <c r="F458" s="52" t="s">
        <v>501</v>
      </c>
      <c r="G458" s="115"/>
      <c r="H458" s="53">
        <v>713.77</v>
      </c>
      <c r="I458" s="85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</row>
    <row r="459" spans="1:38" ht="12.75">
      <c r="A459" s="112"/>
      <c r="B459" s="54">
        <v>38281</v>
      </c>
      <c r="C459" s="55" t="s">
        <v>502</v>
      </c>
      <c r="D459" s="55"/>
      <c r="E459" s="55" t="s">
        <v>503</v>
      </c>
      <c r="F459" s="55" t="s">
        <v>504</v>
      </c>
      <c r="G459" s="115"/>
      <c r="H459" s="53">
        <v>710.9</v>
      </c>
      <c r="I459" s="85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</row>
    <row r="460" spans="1:38" ht="12.75">
      <c r="A460" s="112"/>
      <c r="B460" s="51">
        <v>38282</v>
      </c>
      <c r="C460" s="52" t="s">
        <v>505</v>
      </c>
      <c r="D460" s="52"/>
      <c r="E460" s="52" t="s">
        <v>506</v>
      </c>
      <c r="F460" s="52" t="s">
        <v>507</v>
      </c>
      <c r="G460" s="115"/>
      <c r="H460" s="53">
        <v>702.79</v>
      </c>
      <c r="I460" s="85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</row>
    <row r="461" spans="1:38" ht="12.75">
      <c r="A461" s="112"/>
      <c r="B461" s="54">
        <v>38285</v>
      </c>
      <c r="C461" s="55" t="s">
        <v>508</v>
      </c>
      <c r="D461" s="55"/>
      <c r="E461" s="55" t="s">
        <v>509</v>
      </c>
      <c r="F461" s="55">
        <v>685</v>
      </c>
      <c r="G461" s="115"/>
      <c r="H461" s="53">
        <v>686.33</v>
      </c>
      <c r="I461" s="85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</row>
    <row r="462" spans="1:38" ht="12.75">
      <c r="A462" s="112"/>
      <c r="B462" s="51">
        <v>38286</v>
      </c>
      <c r="C462" s="52" t="s">
        <v>510</v>
      </c>
      <c r="D462" s="52"/>
      <c r="E462" s="52" t="s">
        <v>511</v>
      </c>
      <c r="F462" s="52" t="s">
        <v>512</v>
      </c>
      <c r="G462" s="115"/>
      <c r="H462" s="53">
        <v>690.12</v>
      </c>
      <c r="I462" s="85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</row>
    <row r="463" spans="1:38" ht="12.75">
      <c r="A463" s="112"/>
      <c r="B463" s="54">
        <v>38287</v>
      </c>
      <c r="C463" s="55" t="s">
        <v>513</v>
      </c>
      <c r="D463" s="55"/>
      <c r="E463" s="55" t="s">
        <v>514</v>
      </c>
      <c r="F463" s="55" t="s">
        <v>515</v>
      </c>
      <c r="G463" s="115"/>
      <c r="H463" s="53">
        <v>701.36</v>
      </c>
      <c r="I463" s="85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</row>
    <row r="464" spans="1:38" ht="12.75">
      <c r="A464" s="112"/>
      <c r="B464" s="51">
        <v>38288</v>
      </c>
      <c r="C464" s="52" t="s">
        <v>516</v>
      </c>
      <c r="D464" s="52"/>
      <c r="E464" s="52" t="s">
        <v>517</v>
      </c>
      <c r="F464" s="52" t="s">
        <v>518</v>
      </c>
      <c r="G464" s="115"/>
      <c r="H464" s="53">
        <v>705.07</v>
      </c>
      <c r="I464" s="85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</row>
    <row r="465" spans="1:38" ht="12.75">
      <c r="A465" s="112"/>
      <c r="B465" s="54">
        <v>38289</v>
      </c>
      <c r="C465" s="55" t="s">
        <v>519</v>
      </c>
      <c r="D465" s="55"/>
      <c r="E465" s="55" t="s">
        <v>520</v>
      </c>
      <c r="F465" s="55" t="s">
        <v>521</v>
      </c>
      <c r="G465" s="115"/>
      <c r="H465" s="53">
        <v>702.55</v>
      </c>
      <c r="I465" s="85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</row>
    <row r="466" spans="1:38" ht="12.75">
      <c r="A466" s="112"/>
      <c r="B466" s="51">
        <v>38292</v>
      </c>
      <c r="C466" s="52" t="s">
        <v>522</v>
      </c>
      <c r="D466" s="52"/>
      <c r="E466" s="52" t="s">
        <v>523</v>
      </c>
      <c r="F466" s="52" t="s">
        <v>524</v>
      </c>
      <c r="G466" s="115"/>
      <c r="H466" s="53">
        <v>711.49</v>
      </c>
      <c r="I466" s="85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</row>
    <row r="467" spans="1:38" ht="12.75">
      <c r="A467" s="112"/>
      <c r="B467" s="54">
        <v>38293</v>
      </c>
      <c r="C467" s="55" t="s">
        <v>51</v>
      </c>
      <c r="D467" s="55"/>
      <c r="E467" s="55" t="s">
        <v>525</v>
      </c>
      <c r="F467" s="55" t="s">
        <v>526</v>
      </c>
      <c r="G467" s="115"/>
      <c r="H467" s="53">
        <v>723.72</v>
      </c>
      <c r="I467" s="85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</row>
    <row r="468" spans="1:38" ht="12.75">
      <c r="A468" s="112"/>
      <c r="B468" s="51">
        <v>38294</v>
      </c>
      <c r="C468" s="52" t="s">
        <v>527</v>
      </c>
      <c r="D468" s="52"/>
      <c r="E468" s="52" t="s">
        <v>528</v>
      </c>
      <c r="F468" s="52" t="s">
        <v>529</v>
      </c>
      <c r="G468" s="115"/>
      <c r="H468" s="53">
        <v>726.49</v>
      </c>
      <c r="I468" s="85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</row>
    <row r="469" spans="1:38" ht="12.75">
      <c r="A469" s="112"/>
      <c r="B469" s="54">
        <v>38295</v>
      </c>
      <c r="C469" s="55" t="s">
        <v>530</v>
      </c>
      <c r="D469" s="55"/>
      <c r="E469" s="55" t="s">
        <v>531</v>
      </c>
      <c r="F469" s="55" t="s">
        <v>532</v>
      </c>
      <c r="G469" s="115"/>
      <c r="H469" s="53">
        <v>722.28</v>
      </c>
      <c r="I469" s="85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</row>
    <row r="470" spans="1:38" ht="12.75">
      <c r="A470" s="112"/>
      <c r="B470" s="51">
        <v>38296</v>
      </c>
      <c r="C470" s="52" t="s">
        <v>533</v>
      </c>
      <c r="D470" s="52"/>
      <c r="E470" s="52" t="s">
        <v>534</v>
      </c>
      <c r="F470" s="52" t="s">
        <v>535</v>
      </c>
      <c r="G470" s="115"/>
      <c r="H470" s="53">
        <v>726.54</v>
      </c>
      <c r="I470" s="85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</row>
    <row r="471" spans="1:38" ht="12.75">
      <c r="A471" s="112"/>
      <c r="B471" s="54">
        <v>38299</v>
      </c>
      <c r="C471" s="55" t="s">
        <v>536</v>
      </c>
      <c r="D471" s="55"/>
      <c r="E471" s="55" t="s">
        <v>537</v>
      </c>
      <c r="F471" s="55" t="s">
        <v>538</v>
      </c>
      <c r="G471" s="115"/>
      <c r="H471" s="53">
        <v>728.4</v>
      </c>
      <c r="I471" s="85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</row>
    <row r="472" spans="1:38" ht="12.75">
      <c r="A472" s="112"/>
      <c r="B472" s="51">
        <v>38300</v>
      </c>
      <c r="C472" s="52" t="s">
        <v>539</v>
      </c>
      <c r="D472" s="52"/>
      <c r="E472" s="52" t="s">
        <v>540</v>
      </c>
      <c r="F472" s="52" t="s">
        <v>541</v>
      </c>
      <c r="G472" s="115"/>
      <c r="H472" s="53">
        <v>727.83</v>
      </c>
      <c r="I472" s="85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</row>
    <row r="473" spans="1:38" ht="12.75">
      <c r="A473" s="112"/>
      <c r="B473" s="54">
        <v>38301</v>
      </c>
      <c r="C473" s="55" t="s">
        <v>542</v>
      </c>
      <c r="D473" s="55"/>
      <c r="E473" s="55" t="s">
        <v>543</v>
      </c>
      <c r="F473" s="55" t="s">
        <v>544</v>
      </c>
      <c r="G473" s="115"/>
      <c r="H473" s="53">
        <v>730.27</v>
      </c>
      <c r="I473" s="85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</row>
    <row r="474" spans="1:38" ht="12.75">
      <c r="A474" s="112"/>
      <c r="B474" s="51">
        <v>38302</v>
      </c>
      <c r="C474" s="52" t="s">
        <v>545</v>
      </c>
      <c r="D474" s="52"/>
      <c r="E474" s="52" t="s">
        <v>546</v>
      </c>
      <c r="F474" s="52" t="s">
        <v>547</v>
      </c>
      <c r="G474" s="115"/>
      <c r="H474" s="53">
        <v>735.98</v>
      </c>
      <c r="I474" s="85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</row>
    <row r="475" spans="1:38" ht="12.75">
      <c r="A475" s="112"/>
      <c r="B475" s="54">
        <v>38303</v>
      </c>
      <c r="C475" s="55" t="s">
        <v>548</v>
      </c>
      <c r="D475" s="55"/>
      <c r="E475" s="55" t="s">
        <v>549</v>
      </c>
      <c r="F475" s="55" t="s">
        <v>550</v>
      </c>
      <c r="G475" s="115"/>
      <c r="H475" s="53">
        <v>742.41</v>
      </c>
      <c r="I475" s="85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</row>
    <row r="476" spans="1:38" ht="12.75">
      <c r="A476" s="112"/>
      <c r="B476" s="51">
        <v>38306</v>
      </c>
      <c r="C476" s="52" t="s">
        <v>551</v>
      </c>
      <c r="D476" s="52"/>
      <c r="E476" s="52" t="s">
        <v>552</v>
      </c>
      <c r="F476" s="52" t="s">
        <v>553</v>
      </c>
      <c r="G476" s="115"/>
      <c r="H476" s="53">
        <v>742.64</v>
      </c>
      <c r="I476" s="85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</row>
    <row r="477" spans="1:38" ht="12.75">
      <c r="A477" s="112"/>
      <c r="B477" s="54">
        <v>38307</v>
      </c>
      <c r="C477" s="55" t="s">
        <v>554</v>
      </c>
      <c r="D477" s="55"/>
      <c r="E477" s="55" t="s">
        <v>555</v>
      </c>
      <c r="F477" s="55" t="s">
        <v>556</v>
      </c>
      <c r="G477" s="115"/>
      <c r="H477" s="53">
        <v>739.63</v>
      </c>
      <c r="I477" s="85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</row>
    <row r="478" spans="1:38" ht="12.75">
      <c r="A478" s="112"/>
      <c r="B478" s="51">
        <v>38308</v>
      </c>
      <c r="C478" s="52" t="s">
        <v>557</v>
      </c>
      <c r="D478" s="52"/>
      <c r="E478" s="52" t="s">
        <v>558</v>
      </c>
      <c r="F478" s="52" t="s">
        <v>559</v>
      </c>
      <c r="G478" s="115"/>
      <c r="H478" s="53">
        <v>748.98</v>
      </c>
      <c r="I478" s="85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</row>
    <row r="479" spans="1:38" ht="12.75">
      <c r="A479" s="112"/>
      <c r="B479" s="54">
        <v>38309</v>
      </c>
      <c r="C479" s="55" t="s">
        <v>560</v>
      </c>
      <c r="D479" s="55"/>
      <c r="E479" s="55" t="s">
        <v>561</v>
      </c>
      <c r="F479" s="55" t="s">
        <v>562</v>
      </c>
      <c r="G479" s="115"/>
      <c r="H479" s="53">
        <v>748.44</v>
      </c>
      <c r="I479" s="85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</row>
    <row r="480" spans="1:38" ht="12.75">
      <c r="A480" s="112"/>
      <c r="B480" s="51">
        <v>38310</v>
      </c>
      <c r="C480" s="52" t="s">
        <v>563</v>
      </c>
      <c r="D480" s="52"/>
      <c r="E480" s="52" t="s">
        <v>564</v>
      </c>
      <c r="F480" s="52" t="s">
        <v>565</v>
      </c>
      <c r="G480" s="115"/>
      <c r="H480" s="53">
        <v>740.17</v>
      </c>
      <c r="I480" s="85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</row>
    <row r="481" spans="1:38" ht="12.75">
      <c r="A481" s="112"/>
      <c r="B481" s="54">
        <v>38313</v>
      </c>
      <c r="C481" s="55" t="s">
        <v>566</v>
      </c>
      <c r="D481" s="55"/>
      <c r="E481" s="55" t="s">
        <v>567</v>
      </c>
      <c r="F481" s="55" t="s">
        <v>568</v>
      </c>
      <c r="G481" s="115"/>
      <c r="H481" s="53">
        <v>735.01</v>
      </c>
      <c r="I481" s="85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</row>
    <row r="482" spans="1:38" ht="12.75">
      <c r="A482" s="112"/>
      <c r="B482" s="51">
        <v>38314</v>
      </c>
      <c r="C482" s="52" t="s">
        <v>569</v>
      </c>
      <c r="D482" s="52"/>
      <c r="E482" s="52" t="s">
        <v>570</v>
      </c>
      <c r="F482" s="52" t="s">
        <v>571</v>
      </c>
      <c r="G482" s="115"/>
      <c r="H482" s="53">
        <v>737.83</v>
      </c>
      <c r="I482" s="85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</row>
    <row r="483" spans="1:38" ht="12.75">
      <c r="A483" s="112"/>
      <c r="B483" s="54">
        <v>38315</v>
      </c>
      <c r="C483" s="55" t="s">
        <v>572</v>
      </c>
      <c r="D483" s="55"/>
      <c r="E483" s="55" t="s">
        <v>573</v>
      </c>
      <c r="F483" s="55" t="s">
        <v>574</v>
      </c>
      <c r="G483" s="115"/>
      <c r="H483" s="53">
        <v>738.17</v>
      </c>
      <c r="I483" s="85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</row>
    <row r="484" spans="1:38" ht="12.75">
      <c r="A484" s="112"/>
      <c r="B484" s="51">
        <v>38316</v>
      </c>
      <c r="C484" s="52" t="s">
        <v>575</v>
      </c>
      <c r="D484" s="52"/>
      <c r="E484" s="52" t="s">
        <v>576</v>
      </c>
      <c r="F484" s="52" t="s">
        <v>577</v>
      </c>
      <c r="G484" s="115"/>
      <c r="H484" s="53">
        <v>743.56</v>
      </c>
      <c r="I484" s="85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</row>
    <row r="485" spans="1:38" ht="12.75">
      <c r="A485" s="112"/>
      <c r="B485" s="54">
        <v>38317</v>
      </c>
      <c r="C485" s="55" t="s">
        <v>578</v>
      </c>
      <c r="D485" s="55"/>
      <c r="E485" s="55" t="s">
        <v>579</v>
      </c>
      <c r="F485" s="55" t="s">
        <v>580</v>
      </c>
      <c r="G485" s="115"/>
      <c r="H485" s="53">
        <v>743.52</v>
      </c>
      <c r="I485" s="85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</row>
    <row r="486" spans="1:38" ht="12.75">
      <c r="A486" s="112"/>
      <c r="B486" s="51">
        <v>38320</v>
      </c>
      <c r="C486" s="52" t="s">
        <v>581</v>
      </c>
      <c r="D486" s="52"/>
      <c r="E486" s="52" t="s">
        <v>582</v>
      </c>
      <c r="F486" s="52" t="s">
        <v>583</v>
      </c>
      <c r="G486" s="115"/>
      <c r="H486" s="53">
        <v>745.81</v>
      </c>
      <c r="I486" s="85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</row>
    <row r="487" spans="1:38" ht="12.75">
      <c r="A487" s="112"/>
      <c r="B487" s="54">
        <v>38321</v>
      </c>
      <c r="C487" s="55" t="s">
        <v>584</v>
      </c>
      <c r="D487" s="55"/>
      <c r="E487" s="55" t="s">
        <v>585</v>
      </c>
      <c r="F487" s="55" t="s">
        <v>586</v>
      </c>
      <c r="G487" s="115"/>
      <c r="H487" s="53">
        <v>743.34</v>
      </c>
      <c r="I487" s="85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</row>
    <row r="488" spans="1:38" ht="12.75">
      <c r="A488" s="112"/>
      <c r="B488" s="51">
        <v>38322</v>
      </c>
      <c r="C488" s="52" t="s">
        <v>587</v>
      </c>
      <c r="D488" s="52"/>
      <c r="E488" s="52" t="s">
        <v>587</v>
      </c>
      <c r="F488" s="52" t="s">
        <v>588</v>
      </c>
      <c r="G488" s="115"/>
      <c r="H488" s="53">
        <v>750.13</v>
      </c>
      <c r="I488" s="85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</row>
    <row r="489" spans="1:38" ht="12.75">
      <c r="A489" s="112"/>
      <c r="B489" s="54">
        <v>38323</v>
      </c>
      <c r="C489" s="55" t="s">
        <v>589</v>
      </c>
      <c r="D489" s="55"/>
      <c r="E489" s="55" t="s">
        <v>590</v>
      </c>
      <c r="F489" s="55" t="s">
        <v>591</v>
      </c>
      <c r="G489" s="115"/>
      <c r="H489" s="53">
        <v>753.74</v>
      </c>
      <c r="I489" s="85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</row>
    <row r="490" spans="1:38" ht="12.75">
      <c r="A490" s="112"/>
      <c r="B490" s="51">
        <v>38324</v>
      </c>
      <c r="C490" s="52" t="s">
        <v>592</v>
      </c>
      <c r="D490" s="52"/>
      <c r="E490" s="52" t="s">
        <v>593</v>
      </c>
      <c r="F490" s="52" t="s">
        <v>594</v>
      </c>
      <c r="G490" s="115"/>
      <c r="H490" s="53">
        <v>744.4</v>
      </c>
      <c r="I490" s="85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</row>
    <row r="491" spans="1:38" ht="12.75">
      <c r="A491" s="112"/>
      <c r="B491" s="54">
        <v>38327</v>
      </c>
      <c r="C491" s="55" t="s">
        <v>595</v>
      </c>
      <c r="D491" s="55"/>
      <c r="E491" s="55" t="s">
        <v>596</v>
      </c>
      <c r="F491" s="55" t="s">
        <v>597</v>
      </c>
      <c r="G491" s="115"/>
      <c r="H491" s="53">
        <v>740.45</v>
      </c>
      <c r="I491" s="85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</row>
    <row r="492" spans="1:38" ht="12.75">
      <c r="A492" s="112"/>
      <c r="B492" s="51">
        <v>38328</v>
      </c>
      <c r="C492" s="52" t="s">
        <v>598</v>
      </c>
      <c r="D492" s="52"/>
      <c r="E492" s="52" t="s">
        <v>599</v>
      </c>
      <c r="F492" s="52" t="s">
        <v>600</v>
      </c>
      <c r="G492" s="115"/>
      <c r="H492" s="53">
        <v>746.05</v>
      </c>
      <c r="I492" s="85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</row>
    <row r="493" spans="1:38" ht="12.75">
      <c r="A493" s="112"/>
      <c r="B493" s="54">
        <v>38329</v>
      </c>
      <c r="C493" s="55" t="s">
        <v>601</v>
      </c>
      <c r="D493" s="55"/>
      <c r="E493" s="55" t="s">
        <v>602</v>
      </c>
      <c r="F493" s="55" t="s">
        <v>603</v>
      </c>
      <c r="G493" s="115"/>
      <c r="H493" s="53">
        <v>740.82</v>
      </c>
      <c r="I493" s="85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</row>
    <row r="494" spans="1:38" ht="12.75">
      <c r="A494" s="112"/>
      <c r="B494" s="51">
        <v>38330</v>
      </c>
      <c r="C494" s="52" t="s">
        <v>604</v>
      </c>
      <c r="D494" s="52"/>
      <c r="E494" s="52" t="s">
        <v>605</v>
      </c>
      <c r="F494" s="52" t="s">
        <v>606</v>
      </c>
      <c r="G494" s="115"/>
      <c r="H494" s="53">
        <v>731.91</v>
      </c>
      <c r="I494" s="85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</row>
    <row r="495" spans="1:38" ht="12.75">
      <c r="A495" s="112"/>
      <c r="B495" s="54">
        <v>38331</v>
      </c>
      <c r="C495" s="55" t="s">
        <v>607</v>
      </c>
      <c r="D495" s="55"/>
      <c r="E495" s="55" t="s">
        <v>608</v>
      </c>
      <c r="F495" s="55" t="s">
        <v>609</v>
      </c>
      <c r="G495" s="115"/>
      <c r="H495" s="53">
        <v>736.89</v>
      </c>
      <c r="I495" s="85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</row>
    <row r="496" spans="1:38" ht="12.75">
      <c r="A496" s="112"/>
      <c r="B496" s="51">
        <v>38334</v>
      </c>
      <c r="C496" s="52" t="s">
        <v>610</v>
      </c>
      <c r="D496" s="52"/>
      <c r="E496" s="52" t="s">
        <v>611</v>
      </c>
      <c r="F496" s="52" t="s">
        <v>612</v>
      </c>
      <c r="G496" s="115"/>
      <c r="H496" s="53">
        <v>738.26</v>
      </c>
      <c r="I496" s="85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</row>
    <row r="497" spans="1:38" ht="12.75">
      <c r="A497" s="112"/>
      <c r="B497" s="54">
        <v>38335</v>
      </c>
      <c r="C497" s="55" t="s">
        <v>613</v>
      </c>
      <c r="D497" s="55"/>
      <c r="E497" s="55" t="s">
        <v>614</v>
      </c>
      <c r="F497" s="55" t="s">
        <v>615</v>
      </c>
      <c r="G497" s="115"/>
      <c r="H497" s="53">
        <v>739.11</v>
      </c>
      <c r="I497" s="85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</row>
    <row r="498" spans="1:38" ht="12.75">
      <c r="A498" s="112"/>
      <c r="B498" s="51">
        <v>38336</v>
      </c>
      <c r="C498" s="52" t="s">
        <v>616</v>
      </c>
      <c r="D498" s="52"/>
      <c r="E498" s="52" t="s">
        <v>617</v>
      </c>
      <c r="F498" s="52" t="s">
        <v>618</v>
      </c>
      <c r="G498" s="115"/>
      <c r="H498" s="53">
        <v>737.25</v>
      </c>
      <c r="I498" s="85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</row>
    <row r="499" spans="1:38" ht="12.75">
      <c r="A499" s="112"/>
      <c r="B499" s="54">
        <v>38337</v>
      </c>
      <c r="C499" s="55" t="s">
        <v>619</v>
      </c>
      <c r="D499" s="55"/>
      <c r="E499" s="55" t="s">
        <v>620</v>
      </c>
      <c r="F499" s="55" t="s">
        <v>621</v>
      </c>
      <c r="G499" s="115"/>
      <c r="H499" s="53">
        <v>739.94</v>
      </c>
      <c r="I499" s="85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</row>
    <row r="500" spans="1:38" ht="12.75">
      <c r="A500" s="112"/>
      <c r="B500" s="51">
        <v>38338</v>
      </c>
      <c r="C500" s="52" t="s">
        <v>622</v>
      </c>
      <c r="D500" s="52"/>
      <c r="E500" s="52" t="s">
        <v>623</v>
      </c>
      <c r="F500" s="52" t="s">
        <v>624</v>
      </c>
      <c r="G500" s="115"/>
      <c r="H500" s="53">
        <v>728.94</v>
      </c>
      <c r="I500" s="85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</row>
    <row r="501" spans="1:38" ht="12.75">
      <c r="A501" s="112"/>
      <c r="B501" s="54">
        <v>38341</v>
      </c>
      <c r="C501" s="55" t="s">
        <v>625</v>
      </c>
      <c r="D501" s="55"/>
      <c r="E501" s="55" t="s">
        <v>626</v>
      </c>
      <c r="F501" s="55">
        <v>730</v>
      </c>
      <c r="G501" s="115"/>
      <c r="H501" s="53">
        <v>735.05</v>
      </c>
      <c r="I501" s="85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</row>
    <row r="502" spans="1:38" ht="12.75">
      <c r="A502" s="112"/>
      <c r="B502" s="51">
        <v>38342</v>
      </c>
      <c r="C502" s="52" t="s">
        <v>597</v>
      </c>
      <c r="D502" s="52"/>
      <c r="E502" s="52" t="s">
        <v>627</v>
      </c>
      <c r="F502" s="52" t="s">
        <v>628</v>
      </c>
      <c r="G502" s="115"/>
      <c r="H502" s="53">
        <v>737.69</v>
      </c>
      <c r="I502" s="85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</row>
    <row r="503" spans="1:38" ht="12.75">
      <c r="A503" s="112"/>
      <c r="B503" s="54">
        <v>38343</v>
      </c>
      <c r="C503" s="55" t="s">
        <v>629</v>
      </c>
      <c r="D503" s="55"/>
      <c r="E503" s="55" t="s">
        <v>630</v>
      </c>
      <c r="F503" s="55" t="s">
        <v>631</v>
      </c>
      <c r="G503" s="115"/>
      <c r="H503" s="53">
        <v>743.3</v>
      </c>
      <c r="I503" s="85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</row>
    <row r="504" spans="1:38" ht="12.75">
      <c r="A504" s="112"/>
      <c r="B504" s="51">
        <v>38344</v>
      </c>
      <c r="C504" s="52" t="s">
        <v>632</v>
      </c>
      <c r="D504" s="52"/>
      <c r="E504" s="52" t="s">
        <v>633</v>
      </c>
      <c r="F504" s="52" t="s">
        <v>634</v>
      </c>
      <c r="G504" s="115"/>
      <c r="H504" s="53">
        <v>741.98</v>
      </c>
      <c r="I504" s="85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</row>
    <row r="505" spans="1:38" ht="12.75">
      <c r="A505" s="112"/>
      <c r="B505" s="54">
        <v>38348</v>
      </c>
      <c r="C505" s="55" t="s">
        <v>635</v>
      </c>
      <c r="D505" s="55"/>
      <c r="E505" s="55" t="s">
        <v>636</v>
      </c>
      <c r="F505" s="55" t="s">
        <v>637</v>
      </c>
      <c r="G505" s="115"/>
      <c r="H505" s="53">
        <v>741.89</v>
      </c>
      <c r="I505" s="85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</row>
    <row r="506" spans="1:38" ht="12.75">
      <c r="A506" s="112"/>
      <c r="B506" s="51">
        <v>38349</v>
      </c>
      <c r="C506" s="52" t="s">
        <v>638</v>
      </c>
      <c r="D506" s="52"/>
      <c r="E506" s="52" t="s">
        <v>639</v>
      </c>
      <c r="F506" s="52" t="s">
        <v>640</v>
      </c>
      <c r="G506" s="115"/>
      <c r="H506" s="53">
        <v>739.84</v>
      </c>
      <c r="I506" s="85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</row>
    <row r="507" spans="1:38" ht="12.75">
      <c r="A507" s="112"/>
      <c r="B507" s="54">
        <v>38350</v>
      </c>
      <c r="C507" s="55" t="s">
        <v>641</v>
      </c>
      <c r="D507" s="55"/>
      <c r="E507" s="55" t="s">
        <v>588</v>
      </c>
      <c r="F507" s="55" t="s">
        <v>571</v>
      </c>
      <c r="G507" s="115"/>
      <c r="H507" s="53">
        <v>740.79</v>
      </c>
      <c r="I507" s="85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</row>
    <row r="508" spans="1:38" ht="12.75">
      <c r="A508" s="112"/>
      <c r="B508" s="51">
        <v>38351</v>
      </c>
      <c r="C508" s="52" t="s">
        <v>570</v>
      </c>
      <c r="D508" s="52"/>
      <c r="E508" s="52" t="s">
        <v>642</v>
      </c>
      <c r="F508" s="52" t="s">
        <v>643</v>
      </c>
      <c r="G508" s="115"/>
      <c r="H508" s="53">
        <v>741.88</v>
      </c>
      <c r="I508" s="85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</row>
    <row r="509" spans="1:38" ht="12.75">
      <c r="A509" s="112"/>
      <c r="B509" s="54">
        <v>38355</v>
      </c>
      <c r="C509" s="55" t="s">
        <v>644</v>
      </c>
      <c r="D509" s="55"/>
      <c r="E509" s="55" t="s">
        <v>645</v>
      </c>
      <c r="F509" s="55" t="s">
        <v>646</v>
      </c>
      <c r="G509" s="115"/>
      <c r="H509" s="53">
        <v>747.76</v>
      </c>
      <c r="I509" s="85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</row>
    <row r="510" spans="1:38" ht="12.75">
      <c r="A510" s="112"/>
      <c r="B510" s="51">
        <v>38356</v>
      </c>
      <c r="C510" s="52" t="s">
        <v>647</v>
      </c>
      <c r="D510" s="52"/>
      <c r="E510" s="52" t="s">
        <v>648</v>
      </c>
      <c r="F510" s="52" t="s">
        <v>649</v>
      </c>
      <c r="G510" s="115"/>
      <c r="H510" s="53">
        <v>753.56</v>
      </c>
      <c r="I510" s="85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</row>
    <row r="511" spans="1:38" ht="12.75">
      <c r="A511" s="112"/>
      <c r="B511" s="54">
        <v>38357</v>
      </c>
      <c r="C511" s="55" t="s">
        <v>650</v>
      </c>
      <c r="D511" s="55"/>
      <c r="E511" s="55" t="s">
        <v>651</v>
      </c>
      <c r="F511" s="55" t="s">
        <v>652</v>
      </c>
      <c r="G511" s="115"/>
      <c r="H511" s="53">
        <v>745.23</v>
      </c>
      <c r="I511" s="85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</row>
    <row r="512" spans="1:38" ht="12.75">
      <c r="A512" s="112"/>
      <c r="B512" s="51">
        <v>38358</v>
      </c>
      <c r="C512" s="52"/>
      <c r="D512" s="52"/>
      <c r="E512" s="52"/>
      <c r="F512" s="52"/>
      <c r="G512" s="115"/>
      <c r="H512" s="53">
        <v>746.625</v>
      </c>
      <c r="I512" s="87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</row>
    <row r="513" spans="1:38" ht="12.75">
      <c r="A513" s="112"/>
      <c r="B513" s="54">
        <v>38359</v>
      </c>
      <c r="C513" s="55" t="s">
        <v>653</v>
      </c>
      <c r="D513" s="55"/>
      <c r="E513" s="55" t="s">
        <v>654</v>
      </c>
      <c r="F513" s="55" t="s">
        <v>655</v>
      </c>
      <c r="G513" s="115"/>
      <c r="H513" s="53">
        <v>748.02</v>
      </c>
      <c r="I513" s="85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</row>
    <row r="514" spans="1:38" ht="12.75">
      <c r="A514" s="112"/>
      <c r="B514" s="51">
        <v>38362</v>
      </c>
      <c r="C514" s="52" t="s">
        <v>656</v>
      </c>
      <c r="D514" s="52"/>
      <c r="E514" s="52" t="s">
        <v>657</v>
      </c>
      <c r="F514" s="52" t="s">
        <v>658</v>
      </c>
      <c r="G514" s="115"/>
      <c r="H514" s="53">
        <v>757.45</v>
      </c>
      <c r="I514" s="85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</row>
    <row r="515" spans="1:38" ht="12.75">
      <c r="A515" s="112"/>
      <c r="B515" s="54">
        <v>38363</v>
      </c>
      <c r="C515" s="55" t="s">
        <v>599</v>
      </c>
      <c r="D515" s="55"/>
      <c r="E515" s="55" t="s">
        <v>659</v>
      </c>
      <c r="F515" s="55" t="s">
        <v>660</v>
      </c>
      <c r="G515" s="115"/>
      <c r="H515" s="53">
        <v>747.8</v>
      </c>
      <c r="I515" s="85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</row>
    <row r="516" spans="1:38" ht="12.75">
      <c r="A516" s="112"/>
      <c r="B516" s="51">
        <v>38364</v>
      </c>
      <c r="C516" s="52" t="s">
        <v>661</v>
      </c>
      <c r="D516" s="52"/>
      <c r="E516" s="52" t="s">
        <v>662</v>
      </c>
      <c r="F516" s="52" t="s">
        <v>663</v>
      </c>
      <c r="G516" s="115"/>
      <c r="H516" s="53">
        <v>734.31</v>
      </c>
      <c r="I516" s="85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</row>
    <row r="517" spans="1:38" ht="12.75">
      <c r="A517" s="112"/>
      <c r="B517" s="54">
        <v>38365</v>
      </c>
      <c r="C517" s="55" t="s">
        <v>664</v>
      </c>
      <c r="D517" s="55"/>
      <c r="E517" s="55" t="s">
        <v>665</v>
      </c>
      <c r="F517" s="55" t="s">
        <v>666</v>
      </c>
      <c r="G517" s="115"/>
      <c r="H517" s="53">
        <v>737.36</v>
      </c>
      <c r="I517" s="85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</row>
    <row r="518" spans="1:38" ht="12.75">
      <c r="A518" s="112"/>
      <c r="B518" s="51">
        <v>38366</v>
      </c>
      <c r="C518" s="52" t="s">
        <v>667</v>
      </c>
      <c r="D518" s="52"/>
      <c r="E518" s="52" t="s">
        <v>668</v>
      </c>
      <c r="F518" s="52" t="s">
        <v>669</v>
      </c>
      <c r="G518" s="115"/>
      <c r="H518" s="53">
        <v>742.63</v>
      </c>
      <c r="I518" s="85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</row>
    <row r="519" spans="1:38" ht="12.75">
      <c r="A519" s="112"/>
      <c r="B519" s="54">
        <v>38369</v>
      </c>
      <c r="C519" s="55" t="s">
        <v>670</v>
      </c>
      <c r="D519" s="55"/>
      <c r="E519" s="55" t="s">
        <v>671</v>
      </c>
      <c r="F519" s="55" t="s">
        <v>672</v>
      </c>
      <c r="G519" s="115"/>
      <c r="H519" s="53">
        <v>747.73</v>
      </c>
      <c r="I519" s="85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</row>
    <row r="520" spans="1:38" ht="12.75">
      <c r="A520" s="112"/>
      <c r="B520" s="51">
        <v>38370</v>
      </c>
      <c r="C520" s="52" t="s">
        <v>673</v>
      </c>
      <c r="D520" s="52"/>
      <c r="E520" s="52" t="s">
        <v>674</v>
      </c>
      <c r="F520" s="52" t="s">
        <v>675</v>
      </c>
      <c r="G520" s="115"/>
      <c r="H520" s="53">
        <v>746.16</v>
      </c>
      <c r="I520" s="85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</row>
    <row r="521" spans="1:38" ht="12.75">
      <c r="A521" s="112"/>
      <c r="B521" s="54">
        <v>38371</v>
      </c>
      <c r="C521" s="55" t="s">
        <v>676</v>
      </c>
      <c r="D521" s="55"/>
      <c r="E521" s="55" t="s">
        <v>677</v>
      </c>
      <c r="F521" s="55" t="s">
        <v>678</v>
      </c>
      <c r="G521" s="115"/>
      <c r="H521" s="53">
        <v>746.09</v>
      </c>
      <c r="I521" s="85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</row>
    <row r="522" spans="1:38" ht="12.75">
      <c r="A522" s="112"/>
      <c r="B522" s="51">
        <v>38372</v>
      </c>
      <c r="C522" s="52" t="s">
        <v>679</v>
      </c>
      <c r="D522" s="52"/>
      <c r="E522" s="52" t="s">
        <v>680</v>
      </c>
      <c r="F522" s="52" t="s">
        <v>615</v>
      </c>
      <c r="G522" s="115"/>
      <c r="H522" s="53">
        <v>736.87</v>
      </c>
      <c r="I522" s="85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</row>
    <row r="523" spans="1:38" ht="12.75">
      <c r="A523" s="112"/>
      <c r="B523" s="54">
        <v>38373</v>
      </c>
      <c r="C523" s="55" t="s">
        <v>681</v>
      </c>
      <c r="D523" s="55"/>
      <c r="E523" s="55" t="s">
        <v>682</v>
      </c>
      <c r="F523" s="55" t="s">
        <v>683</v>
      </c>
      <c r="G523" s="115"/>
      <c r="H523" s="53">
        <v>735.1</v>
      </c>
      <c r="I523" s="85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</row>
    <row r="524" spans="1:38" ht="12.75">
      <c r="A524" s="112"/>
      <c r="B524" s="51">
        <v>38376</v>
      </c>
      <c r="C524" s="52" t="s">
        <v>684</v>
      </c>
      <c r="D524" s="52"/>
      <c r="E524" s="52" t="s">
        <v>685</v>
      </c>
      <c r="F524" s="52" t="s">
        <v>686</v>
      </c>
      <c r="G524" s="115"/>
      <c r="H524" s="53">
        <v>727.56</v>
      </c>
      <c r="I524" s="85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</row>
    <row r="525" spans="1:38" ht="12.75">
      <c r="A525" s="112"/>
      <c r="B525" s="54">
        <v>38377</v>
      </c>
      <c r="C525" s="55" t="s">
        <v>687</v>
      </c>
      <c r="D525" s="55"/>
      <c r="E525" s="55" t="s">
        <v>688</v>
      </c>
      <c r="F525" s="55" t="s">
        <v>689</v>
      </c>
      <c r="G525" s="115"/>
      <c r="H525" s="53">
        <v>736.19</v>
      </c>
      <c r="I525" s="85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</row>
    <row r="526" spans="1:38" ht="12.75">
      <c r="A526" s="112"/>
      <c r="B526" s="51">
        <v>38378</v>
      </c>
      <c r="C526" s="52" t="s">
        <v>690</v>
      </c>
      <c r="D526" s="52"/>
      <c r="E526" s="52" t="s">
        <v>691</v>
      </c>
      <c r="F526" s="52" t="s">
        <v>692</v>
      </c>
      <c r="G526" s="115"/>
      <c r="H526" s="53">
        <v>736.73</v>
      </c>
      <c r="I526" s="85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</row>
    <row r="527" spans="1:38" ht="12.75">
      <c r="A527" s="112"/>
      <c r="B527" s="54">
        <v>38379</v>
      </c>
      <c r="C527" s="55" t="s">
        <v>693</v>
      </c>
      <c r="D527" s="55"/>
      <c r="E527" s="55" t="s">
        <v>694</v>
      </c>
      <c r="F527" s="55" t="s">
        <v>695</v>
      </c>
      <c r="G527" s="115"/>
      <c r="H527" s="53">
        <v>741.92</v>
      </c>
      <c r="I527" s="85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</row>
    <row r="528" spans="1:38" ht="12.75">
      <c r="A528" s="112"/>
      <c r="B528" s="51">
        <v>38380</v>
      </c>
      <c r="C528" s="52" t="s">
        <v>696</v>
      </c>
      <c r="D528" s="52"/>
      <c r="E528" s="52" t="s">
        <v>697</v>
      </c>
      <c r="F528" s="52" t="s">
        <v>698</v>
      </c>
      <c r="G528" s="115"/>
      <c r="H528" s="53">
        <v>735.32</v>
      </c>
      <c r="I528" s="85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</row>
    <row r="529" spans="1:38" ht="12.75">
      <c r="A529" s="112"/>
      <c r="B529" s="54">
        <v>38383</v>
      </c>
      <c r="C529" s="55" t="s">
        <v>699</v>
      </c>
      <c r="D529" s="55"/>
      <c r="E529" s="55" t="s">
        <v>700</v>
      </c>
      <c r="F529" s="55" t="s">
        <v>701</v>
      </c>
      <c r="G529" s="115"/>
      <c r="H529" s="53">
        <v>741.5</v>
      </c>
      <c r="I529" s="85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</row>
    <row r="530" spans="1:38" ht="12.75">
      <c r="A530" s="112"/>
      <c r="B530" s="51">
        <v>38384</v>
      </c>
      <c r="C530" s="52" t="s">
        <v>702</v>
      </c>
      <c r="D530" s="52"/>
      <c r="E530" s="52" t="s">
        <v>703</v>
      </c>
      <c r="F530" s="52" t="s">
        <v>704</v>
      </c>
      <c r="G530" s="115"/>
      <c r="H530" s="53">
        <v>750.06</v>
      </c>
      <c r="I530" s="85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</row>
    <row r="531" spans="1:38" ht="12.75">
      <c r="A531" s="112"/>
      <c r="B531" s="54">
        <v>38385</v>
      </c>
      <c r="C531" s="55" t="s">
        <v>705</v>
      </c>
      <c r="D531" s="55"/>
      <c r="E531" s="55" t="s">
        <v>706</v>
      </c>
      <c r="F531" s="55" t="s">
        <v>707</v>
      </c>
      <c r="G531" s="115"/>
      <c r="H531" s="53">
        <v>754.04</v>
      </c>
      <c r="I531" s="85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</row>
    <row r="532" spans="1:38" ht="12.75">
      <c r="A532" s="112"/>
      <c r="B532" s="51">
        <v>38386</v>
      </c>
      <c r="C532" s="52" t="s">
        <v>708</v>
      </c>
      <c r="D532" s="52"/>
      <c r="E532" s="52" t="s">
        <v>709</v>
      </c>
      <c r="F532" s="52" t="s">
        <v>710</v>
      </c>
      <c r="G532" s="115"/>
      <c r="H532" s="53">
        <v>750.12</v>
      </c>
      <c r="I532" s="85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</row>
    <row r="533" spans="1:38" ht="12.75">
      <c r="A533" s="112"/>
      <c r="B533" s="54">
        <v>38387</v>
      </c>
      <c r="C533" s="55" t="s">
        <v>711</v>
      </c>
      <c r="D533" s="55"/>
      <c r="E533" s="55" t="s">
        <v>712</v>
      </c>
      <c r="F533" s="55" t="s">
        <v>713</v>
      </c>
      <c r="G533" s="115"/>
      <c r="H533" s="53">
        <v>755.57</v>
      </c>
      <c r="I533" s="85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</row>
    <row r="534" spans="1:38" ht="12.75">
      <c r="A534" s="112"/>
      <c r="B534" s="51">
        <v>38390</v>
      </c>
      <c r="C534" s="52" t="s">
        <v>714</v>
      </c>
      <c r="D534" s="52"/>
      <c r="E534" s="52" t="s">
        <v>714</v>
      </c>
      <c r="F534" s="52" t="s">
        <v>715</v>
      </c>
      <c r="G534" s="115"/>
      <c r="H534" s="53">
        <v>765.69</v>
      </c>
      <c r="I534" s="85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</row>
    <row r="535" spans="1:38" ht="12.75">
      <c r="A535" s="112"/>
      <c r="B535" s="54">
        <v>38391</v>
      </c>
      <c r="C535" s="55" t="s">
        <v>716</v>
      </c>
      <c r="D535" s="55"/>
      <c r="E535" s="55" t="s">
        <v>717</v>
      </c>
      <c r="F535" s="55" t="s">
        <v>718</v>
      </c>
      <c r="G535" s="115"/>
      <c r="H535" s="53">
        <v>762.98</v>
      </c>
      <c r="I535" s="85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</row>
    <row r="536" spans="1:38" ht="12.75">
      <c r="A536" s="112"/>
      <c r="B536" s="51">
        <v>38392</v>
      </c>
      <c r="C536" s="52" t="s">
        <v>719</v>
      </c>
      <c r="D536" s="52"/>
      <c r="E536" s="52" t="s">
        <v>720</v>
      </c>
      <c r="F536" s="52" t="s">
        <v>721</v>
      </c>
      <c r="G536" s="115"/>
      <c r="H536" s="53">
        <v>769.05</v>
      </c>
      <c r="I536" s="85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</row>
    <row r="537" spans="1:38" ht="12.75">
      <c r="A537" s="112"/>
      <c r="B537" s="54">
        <v>38393</v>
      </c>
      <c r="C537" s="55" t="s">
        <v>722</v>
      </c>
      <c r="D537" s="55"/>
      <c r="E537" s="55">
        <v>763</v>
      </c>
      <c r="F537" s="55" t="s">
        <v>723</v>
      </c>
      <c r="G537" s="115"/>
      <c r="H537" s="53">
        <v>755.63</v>
      </c>
      <c r="I537" s="85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</row>
    <row r="538" spans="1:38" ht="12.75">
      <c r="A538" s="112"/>
      <c r="B538" s="51">
        <v>38394</v>
      </c>
      <c r="C538" s="52" t="s">
        <v>724</v>
      </c>
      <c r="D538" s="52"/>
      <c r="E538" s="52" t="s">
        <v>725</v>
      </c>
      <c r="F538" s="52" t="s">
        <v>726</v>
      </c>
      <c r="G538" s="115"/>
      <c r="H538" s="53">
        <v>766.82</v>
      </c>
      <c r="I538" s="85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</row>
    <row r="539" spans="1:38" ht="12.75">
      <c r="A539" s="112"/>
      <c r="B539" s="54">
        <v>38397</v>
      </c>
      <c r="C539" s="55" t="s">
        <v>727</v>
      </c>
      <c r="D539" s="55"/>
      <c r="E539" s="55" t="s">
        <v>728</v>
      </c>
      <c r="F539" s="55" t="s">
        <v>729</v>
      </c>
      <c r="G539" s="115"/>
      <c r="H539" s="53">
        <v>765.38</v>
      </c>
      <c r="I539" s="85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</row>
    <row r="540" spans="1:38" ht="12.75">
      <c r="A540" s="112"/>
      <c r="B540" s="51">
        <v>38398</v>
      </c>
      <c r="C540" s="52" t="s">
        <v>730</v>
      </c>
      <c r="D540" s="52"/>
      <c r="E540" s="52" t="s">
        <v>731</v>
      </c>
      <c r="F540" s="52" t="s">
        <v>732</v>
      </c>
      <c r="G540" s="115"/>
      <c r="H540" s="53">
        <v>770.4</v>
      </c>
      <c r="I540" s="85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</row>
    <row r="541" spans="1:38" ht="12.75">
      <c r="A541" s="112"/>
      <c r="B541" s="54">
        <v>38399</v>
      </c>
      <c r="C541" s="55" t="s">
        <v>733</v>
      </c>
      <c r="D541" s="55"/>
      <c r="E541" s="55" t="s">
        <v>734</v>
      </c>
      <c r="F541" s="55" t="s">
        <v>735</v>
      </c>
      <c r="G541" s="115"/>
      <c r="H541" s="53">
        <v>764.56</v>
      </c>
      <c r="I541" s="85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</row>
    <row r="542" spans="1:38" ht="12.75">
      <c r="A542" s="112"/>
      <c r="B542" s="51">
        <v>38400</v>
      </c>
      <c r="C542" s="52" t="s">
        <v>736</v>
      </c>
      <c r="D542" s="52"/>
      <c r="E542" s="52" t="s">
        <v>737</v>
      </c>
      <c r="F542" s="52" t="s">
        <v>738</v>
      </c>
      <c r="G542" s="115"/>
      <c r="H542" s="53">
        <v>764.11</v>
      </c>
      <c r="I542" s="85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</row>
    <row r="543" spans="1:38" ht="12.75">
      <c r="A543" s="112"/>
      <c r="B543" s="54">
        <v>38401</v>
      </c>
      <c r="C543" s="55" t="s">
        <v>739</v>
      </c>
      <c r="D543" s="55"/>
      <c r="E543" s="55" t="s">
        <v>740</v>
      </c>
      <c r="F543" s="55" t="s">
        <v>739</v>
      </c>
      <c r="G543" s="115"/>
      <c r="H543" s="53">
        <v>758.02</v>
      </c>
      <c r="I543" s="85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</row>
    <row r="544" spans="1:38" ht="12.75">
      <c r="A544" s="112"/>
      <c r="B544" s="51">
        <v>38404</v>
      </c>
      <c r="C544" s="52" t="s">
        <v>741</v>
      </c>
      <c r="D544" s="52"/>
      <c r="E544" s="52" t="s">
        <v>742</v>
      </c>
      <c r="F544" s="52" t="s">
        <v>743</v>
      </c>
      <c r="G544" s="115"/>
      <c r="H544" s="53">
        <v>760.86</v>
      </c>
      <c r="I544" s="85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</row>
    <row r="545" spans="1:38" ht="12.75">
      <c r="A545" s="112"/>
      <c r="B545" s="54">
        <v>38405</v>
      </c>
      <c r="C545" s="55" t="s">
        <v>744</v>
      </c>
      <c r="D545" s="55"/>
      <c r="E545" s="55" t="s">
        <v>745</v>
      </c>
      <c r="F545" s="55" t="s">
        <v>746</v>
      </c>
      <c r="G545" s="115"/>
      <c r="H545" s="53">
        <v>758.64</v>
      </c>
      <c r="I545" s="85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</row>
    <row r="546" spans="1:38" ht="12.75">
      <c r="A546" s="112"/>
      <c r="B546" s="51">
        <v>38406</v>
      </c>
      <c r="C546" s="52" t="s">
        <v>747</v>
      </c>
      <c r="D546" s="52"/>
      <c r="E546" s="52" t="s">
        <v>748</v>
      </c>
      <c r="F546" s="52" t="s">
        <v>749</v>
      </c>
      <c r="G546" s="115"/>
      <c r="H546" s="53">
        <v>759.16</v>
      </c>
      <c r="I546" s="85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</row>
    <row r="547" spans="1:38" ht="12.75">
      <c r="A547" s="112"/>
      <c r="B547" s="54">
        <v>38407</v>
      </c>
      <c r="C547" s="55" t="s">
        <v>750</v>
      </c>
      <c r="D547" s="55"/>
      <c r="E547" s="55" t="s">
        <v>751</v>
      </c>
      <c r="F547" s="55" t="s">
        <v>752</v>
      </c>
      <c r="G547" s="115"/>
      <c r="H547" s="53">
        <v>761.61</v>
      </c>
      <c r="I547" s="85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</row>
    <row r="548" spans="1:38" ht="12.75">
      <c r="A548" s="112"/>
      <c r="B548" s="51">
        <v>38408</v>
      </c>
      <c r="C548" s="52" t="s">
        <v>753</v>
      </c>
      <c r="D548" s="52"/>
      <c r="E548" s="52" t="s">
        <v>754</v>
      </c>
      <c r="F548" s="52" t="s">
        <v>755</v>
      </c>
      <c r="G548" s="115"/>
      <c r="H548" s="53">
        <v>769.89</v>
      </c>
      <c r="I548" s="85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</row>
    <row r="549" spans="1:38" ht="12.75">
      <c r="A549" s="112"/>
      <c r="B549" s="54">
        <v>38411</v>
      </c>
      <c r="C549" s="55" t="s">
        <v>756</v>
      </c>
      <c r="D549" s="55"/>
      <c r="E549" s="55" t="s">
        <v>757</v>
      </c>
      <c r="F549" s="55" t="s">
        <v>758</v>
      </c>
      <c r="G549" s="115"/>
      <c r="H549" s="53">
        <v>769.97</v>
      </c>
      <c r="I549" s="85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</row>
    <row r="550" spans="1:38" ht="12.75">
      <c r="A550" s="112"/>
      <c r="B550" s="51">
        <v>38412</v>
      </c>
      <c r="C550" s="52" t="s">
        <v>759</v>
      </c>
      <c r="D550" s="52"/>
      <c r="E550" s="52" t="s">
        <v>760</v>
      </c>
      <c r="F550" s="52" t="s">
        <v>761</v>
      </c>
      <c r="G550" s="115"/>
      <c r="H550" s="53">
        <v>772.09</v>
      </c>
      <c r="I550" s="85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</row>
    <row r="551" spans="1:38" ht="12.75">
      <c r="A551" s="112"/>
      <c r="B551" s="54">
        <v>38413</v>
      </c>
      <c r="C551" s="55" t="s">
        <v>762</v>
      </c>
      <c r="D551" s="55"/>
      <c r="E551" s="55" t="s">
        <v>763</v>
      </c>
      <c r="F551" s="55" t="s">
        <v>764</v>
      </c>
      <c r="G551" s="115"/>
      <c r="H551" s="53">
        <v>776.54</v>
      </c>
      <c r="I551" s="85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</row>
    <row r="552" spans="1:38" ht="12.75">
      <c r="A552" s="112"/>
      <c r="B552" s="51">
        <v>38414</v>
      </c>
      <c r="C552" s="52" t="s">
        <v>765</v>
      </c>
      <c r="D552" s="52"/>
      <c r="E552" s="52" t="s">
        <v>766</v>
      </c>
      <c r="F552" s="52" t="s">
        <v>767</v>
      </c>
      <c r="G552" s="115"/>
      <c r="H552" s="53">
        <v>775.55</v>
      </c>
      <c r="I552" s="85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</row>
    <row r="553" spans="1:38" ht="12.75">
      <c r="A553" s="112"/>
      <c r="B553" s="54">
        <v>38415</v>
      </c>
      <c r="C553" s="55" t="s">
        <v>768</v>
      </c>
      <c r="D553" s="55"/>
      <c r="E553" s="55" t="s">
        <v>768</v>
      </c>
      <c r="F553" s="55" t="s">
        <v>769</v>
      </c>
      <c r="G553" s="115"/>
      <c r="H553" s="53">
        <v>784.17</v>
      </c>
      <c r="I553" s="85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</row>
    <row r="554" spans="1:38" ht="12.75">
      <c r="A554" s="112"/>
      <c r="B554" s="51">
        <v>38418</v>
      </c>
      <c r="C554" s="52" t="s">
        <v>770</v>
      </c>
      <c r="D554" s="52"/>
      <c r="E554" s="52" t="s">
        <v>771</v>
      </c>
      <c r="F554" s="52" t="s">
        <v>772</v>
      </c>
      <c r="G554" s="115"/>
      <c r="H554" s="53">
        <v>780.47</v>
      </c>
      <c r="I554" s="85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</row>
    <row r="555" spans="1:38" ht="12.75">
      <c r="A555" s="112"/>
      <c r="B555" s="54">
        <v>38419</v>
      </c>
      <c r="C555" s="55" t="s">
        <v>773</v>
      </c>
      <c r="D555" s="55"/>
      <c r="E555" s="55" t="s">
        <v>774</v>
      </c>
      <c r="F555" s="55" t="s">
        <v>775</v>
      </c>
      <c r="G555" s="115"/>
      <c r="H555" s="53">
        <v>775.78</v>
      </c>
      <c r="I555" s="85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</row>
    <row r="556" spans="1:38" ht="12.75">
      <c r="A556" s="112"/>
      <c r="B556" s="51">
        <v>38420</v>
      </c>
      <c r="C556" s="52" t="s">
        <v>776</v>
      </c>
      <c r="D556" s="52"/>
      <c r="E556" s="52" t="s">
        <v>777</v>
      </c>
      <c r="F556" s="52" t="s">
        <v>778</v>
      </c>
      <c r="G556" s="115"/>
      <c r="H556" s="53">
        <v>775.63</v>
      </c>
      <c r="I556" s="85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</row>
    <row r="557" spans="1:38" ht="12.75">
      <c r="A557" s="112"/>
      <c r="B557" s="54">
        <v>38421</v>
      </c>
      <c r="C557" s="55" t="s">
        <v>779</v>
      </c>
      <c r="D557" s="55"/>
      <c r="E557" s="55" t="s">
        <v>780</v>
      </c>
      <c r="F557" s="55" t="s">
        <v>781</v>
      </c>
      <c r="G557" s="115"/>
      <c r="H557" s="53">
        <v>766.64</v>
      </c>
      <c r="I557" s="85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</row>
    <row r="558" spans="1:38" ht="12.75">
      <c r="A558" s="112"/>
      <c r="B558" s="51">
        <v>38422</v>
      </c>
      <c r="C558" s="52" t="s">
        <v>782</v>
      </c>
      <c r="D558" s="52"/>
      <c r="E558" s="52" t="s">
        <v>783</v>
      </c>
      <c r="F558" s="52" t="s">
        <v>784</v>
      </c>
      <c r="G558" s="115"/>
      <c r="H558" s="53">
        <v>771.22</v>
      </c>
      <c r="I558" s="85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</row>
    <row r="559" spans="1:38" ht="12.75">
      <c r="A559" s="112"/>
      <c r="B559" s="54">
        <v>38425</v>
      </c>
      <c r="C559" s="55" t="s">
        <v>785</v>
      </c>
      <c r="D559" s="55"/>
      <c r="E559" s="55" t="s">
        <v>786</v>
      </c>
      <c r="F559" s="55" t="s">
        <v>787</v>
      </c>
      <c r="G559" s="115"/>
      <c r="H559" s="53">
        <v>773.37</v>
      </c>
      <c r="I559" s="85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</row>
    <row r="560" spans="1:38" ht="12.75">
      <c r="A560" s="112"/>
      <c r="B560" s="51">
        <v>38426</v>
      </c>
      <c r="C560" s="52" t="s">
        <v>788</v>
      </c>
      <c r="D560" s="52"/>
      <c r="E560" s="52" t="s">
        <v>789</v>
      </c>
      <c r="F560" s="52" t="s">
        <v>790</v>
      </c>
      <c r="G560" s="115"/>
      <c r="H560" s="53">
        <v>778.35</v>
      </c>
      <c r="I560" s="85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</row>
    <row r="561" spans="1:38" ht="12.75">
      <c r="A561" s="112"/>
      <c r="B561" s="54">
        <v>38427</v>
      </c>
      <c r="C561" s="55" t="s">
        <v>791</v>
      </c>
      <c r="D561" s="55"/>
      <c r="E561" s="55" t="s">
        <v>792</v>
      </c>
      <c r="F561" s="55" t="s">
        <v>793</v>
      </c>
      <c r="G561" s="115"/>
      <c r="H561" s="53">
        <v>765.43</v>
      </c>
      <c r="I561" s="85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</row>
    <row r="562" spans="1:38" ht="12.75">
      <c r="A562" s="112"/>
      <c r="B562" s="51">
        <v>38428</v>
      </c>
      <c r="C562" s="52" t="s">
        <v>794</v>
      </c>
      <c r="D562" s="52"/>
      <c r="E562" s="52" t="s">
        <v>795</v>
      </c>
      <c r="F562" s="52" t="s">
        <v>796</v>
      </c>
      <c r="G562" s="115"/>
      <c r="H562" s="53">
        <v>766.6</v>
      </c>
      <c r="I562" s="85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</row>
    <row r="563" spans="1:38" ht="12.75">
      <c r="A563" s="112"/>
      <c r="B563" s="54">
        <v>38429</v>
      </c>
      <c r="C563" s="55" t="s">
        <v>797</v>
      </c>
      <c r="D563" s="55"/>
      <c r="E563" s="55" t="s">
        <v>798</v>
      </c>
      <c r="F563" s="55" t="s">
        <v>799</v>
      </c>
      <c r="G563" s="115"/>
      <c r="H563" s="53">
        <v>764.26</v>
      </c>
      <c r="I563" s="85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</row>
    <row r="564" spans="1:38" ht="12.75">
      <c r="A564" s="112"/>
      <c r="B564" s="51">
        <v>38432</v>
      </c>
      <c r="C564" s="52" t="s">
        <v>800</v>
      </c>
      <c r="D564" s="52"/>
      <c r="E564" s="52" t="s">
        <v>801</v>
      </c>
      <c r="F564" s="52" t="s">
        <v>802</v>
      </c>
      <c r="G564" s="115"/>
      <c r="H564" s="53">
        <v>760.17</v>
      </c>
      <c r="I564" s="85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</row>
    <row r="565" spans="1:38" ht="12.75">
      <c r="A565" s="112"/>
      <c r="B565" s="54">
        <v>38433</v>
      </c>
      <c r="C565" s="55" t="s">
        <v>803</v>
      </c>
      <c r="D565" s="55"/>
      <c r="E565" s="55" t="s">
        <v>804</v>
      </c>
      <c r="F565" s="55" t="s">
        <v>805</v>
      </c>
      <c r="G565" s="115"/>
      <c r="H565" s="53">
        <v>766.32</v>
      </c>
      <c r="I565" s="85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</row>
    <row r="566" spans="1:38" ht="12.75">
      <c r="A566" s="112"/>
      <c r="B566" s="51">
        <v>38434</v>
      </c>
      <c r="C566" s="52" t="s">
        <v>806</v>
      </c>
      <c r="D566" s="52"/>
      <c r="E566" s="52" t="s">
        <v>807</v>
      </c>
      <c r="F566" s="52" t="s">
        <v>808</v>
      </c>
      <c r="G566" s="115"/>
      <c r="H566" s="53">
        <v>769.11</v>
      </c>
      <c r="I566" s="85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</row>
    <row r="567" spans="1:38" ht="12.75">
      <c r="A567" s="112"/>
      <c r="B567" s="54">
        <v>38435</v>
      </c>
      <c r="C567" s="55" t="s">
        <v>809</v>
      </c>
      <c r="D567" s="55"/>
      <c r="E567" s="55" t="s">
        <v>810</v>
      </c>
      <c r="F567" s="55" t="s">
        <v>811</v>
      </c>
      <c r="G567" s="115"/>
      <c r="H567" s="53">
        <v>770.48</v>
      </c>
      <c r="I567" s="85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</row>
    <row r="568" spans="1:38" ht="12.75">
      <c r="A568" s="112"/>
      <c r="B568" s="51">
        <v>38440</v>
      </c>
      <c r="C568" s="52" t="s">
        <v>812</v>
      </c>
      <c r="D568" s="52"/>
      <c r="E568" s="52" t="s">
        <v>813</v>
      </c>
      <c r="F568" s="52" t="s">
        <v>814</v>
      </c>
      <c r="G568" s="115"/>
      <c r="H568" s="53">
        <v>771.08</v>
      </c>
      <c r="I568" s="85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</row>
    <row r="569" spans="1:38" ht="12.75">
      <c r="A569" s="112"/>
      <c r="B569" s="54">
        <v>38441</v>
      </c>
      <c r="C569" s="55" t="s">
        <v>815</v>
      </c>
      <c r="D569" s="55"/>
      <c r="E569" s="55" t="s">
        <v>816</v>
      </c>
      <c r="F569" s="55" t="s">
        <v>817</v>
      </c>
      <c r="G569" s="115"/>
      <c r="H569" s="53">
        <v>769.49</v>
      </c>
      <c r="I569" s="85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</row>
    <row r="570" spans="1:38" ht="12.75">
      <c r="A570" s="112"/>
      <c r="B570" s="51">
        <v>38442</v>
      </c>
      <c r="C570" s="52" t="s">
        <v>818</v>
      </c>
      <c r="D570" s="52"/>
      <c r="E570" s="52" t="s">
        <v>819</v>
      </c>
      <c r="F570" s="52" t="s">
        <v>820</v>
      </c>
      <c r="G570" s="115"/>
      <c r="H570" s="53">
        <v>770.39</v>
      </c>
      <c r="I570" s="85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</row>
    <row r="571" spans="1:38" ht="12.75">
      <c r="A571" s="112"/>
      <c r="B571" s="54">
        <v>38443</v>
      </c>
      <c r="C571" s="55" t="s">
        <v>821</v>
      </c>
      <c r="D571" s="55"/>
      <c r="E571" s="55" t="s">
        <v>822</v>
      </c>
      <c r="F571" s="55" t="s">
        <v>823</v>
      </c>
      <c r="G571" s="115"/>
      <c r="H571" s="53">
        <v>778.64</v>
      </c>
      <c r="I571" s="85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</row>
    <row r="572" spans="1:38" ht="12.75">
      <c r="A572" s="112"/>
      <c r="B572" s="51">
        <v>38446</v>
      </c>
      <c r="C572" s="52" t="s">
        <v>824</v>
      </c>
      <c r="D572" s="52"/>
      <c r="E572" s="52" t="s">
        <v>825</v>
      </c>
      <c r="F572" s="52" t="s">
        <v>826</v>
      </c>
      <c r="G572" s="115"/>
      <c r="H572" s="53">
        <v>775.46</v>
      </c>
      <c r="I572" s="85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</row>
    <row r="573" spans="1:38" ht="12.75">
      <c r="A573" s="112"/>
      <c r="B573" s="54">
        <v>38447</v>
      </c>
      <c r="C573" s="55" t="s">
        <v>827</v>
      </c>
      <c r="D573" s="55"/>
      <c r="E573" s="55" t="s">
        <v>827</v>
      </c>
      <c r="F573" s="55" t="s">
        <v>828</v>
      </c>
      <c r="G573" s="115"/>
      <c r="H573" s="53">
        <v>784.13</v>
      </c>
      <c r="I573" s="85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</row>
    <row r="574" spans="1:38" ht="12.75">
      <c r="A574" s="112"/>
      <c r="B574" s="51">
        <v>38448</v>
      </c>
      <c r="C574" s="52" t="s">
        <v>829</v>
      </c>
      <c r="D574" s="52"/>
      <c r="E574" s="52" t="s">
        <v>830</v>
      </c>
      <c r="F574" s="52" t="s">
        <v>831</v>
      </c>
      <c r="G574" s="115"/>
      <c r="H574" s="53">
        <v>789.39</v>
      </c>
      <c r="I574" s="85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</row>
    <row r="575" spans="1:38" ht="12.75">
      <c r="A575" s="112"/>
      <c r="B575" s="54">
        <v>38449</v>
      </c>
      <c r="C575" s="55" t="s">
        <v>832</v>
      </c>
      <c r="D575" s="55"/>
      <c r="E575" s="55" t="s">
        <v>833</v>
      </c>
      <c r="F575" s="55" t="s">
        <v>834</v>
      </c>
      <c r="G575" s="115"/>
      <c r="H575" s="53">
        <v>788.29</v>
      </c>
      <c r="I575" s="85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</row>
    <row r="576" spans="1:38" ht="12.75">
      <c r="A576" s="112"/>
      <c r="B576" s="51">
        <v>38450</v>
      </c>
      <c r="C576" s="52" t="s">
        <v>835</v>
      </c>
      <c r="D576" s="52"/>
      <c r="E576" s="52" t="s">
        <v>836</v>
      </c>
      <c r="F576" s="52" t="s">
        <v>837</v>
      </c>
      <c r="G576" s="115"/>
      <c r="H576" s="53">
        <v>791.09</v>
      </c>
      <c r="I576" s="85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</row>
    <row r="577" spans="1:38" ht="12.75">
      <c r="A577" s="112"/>
      <c r="B577" s="54">
        <v>38453</v>
      </c>
      <c r="C577" s="55" t="s">
        <v>838</v>
      </c>
      <c r="D577" s="55"/>
      <c r="E577" s="55" t="s">
        <v>839</v>
      </c>
      <c r="F577" s="55" t="s">
        <v>840</v>
      </c>
      <c r="G577" s="115"/>
      <c r="H577" s="53">
        <v>792.3</v>
      </c>
      <c r="I577" s="85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</row>
    <row r="578" spans="1:38" ht="12.75">
      <c r="A578" s="112"/>
      <c r="B578" s="51">
        <v>38454</v>
      </c>
      <c r="C578" s="52" t="s">
        <v>841</v>
      </c>
      <c r="D578" s="52"/>
      <c r="E578" s="52" t="s">
        <v>838</v>
      </c>
      <c r="F578" s="52" t="s">
        <v>842</v>
      </c>
      <c r="G578" s="115"/>
      <c r="H578" s="53">
        <v>787.77</v>
      </c>
      <c r="I578" s="85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</row>
    <row r="579" spans="1:38" ht="12.75">
      <c r="A579" s="112"/>
      <c r="B579" s="54">
        <v>38455</v>
      </c>
      <c r="C579" s="55" t="s">
        <v>843</v>
      </c>
      <c r="D579" s="55"/>
      <c r="E579" s="55" t="s">
        <v>844</v>
      </c>
      <c r="F579" s="55" t="s">
        <v>845</v>
      </c>
      <c r="G579" s="115"/>
      <c r="H579" s="53">
        <v>791.83</v>
      </c>
      <c r="I579" s="85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</row>
    <row r="580" spans="1:38" ht="12.75">
      <c r="A580" s="112"/>
      <c r="B580" s="51">
        <v>38456</v>
      </c>
      <c r="C580" s="52" t="s">
        <v>846</v>
      </c>
      <c r="D580" s="52"/>
      <c r="E580" s="52" t="s">
        <v>847</v>
      </c>
      <c r="F580" s="52" t="s">
        <v>848</v>
      </c>
      <c r="G580" s="115"/>
      <c r="H580" s="53">
        <v>796.37</v>
      </c>
      <c r="I580" s="85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</row>
    <row r="581" spans="1:38" ht="12.75">
      <c r="A581" s="112"/>
      <c r="B581" s="54">
        <v>38457</v>
      </c>
      <c r="C581" s="55" t="s">
        <v>849</v>
      </c>
      <c r="D581" s="55"/>
      <c r="E581" s="55" t="s">
        <v>850</v>
      </c>
      <c r="F581" s="55" t="s">
        <v>851</v>
      </c>
      <c r="G581" s="115"/>
      <c r="H581" s="53">
        <v>784.29</v>
      </c>
      <c r="I581" s="85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</row>
    <row r="582" spans="1:38" ht="12.75">
      <c r="A582" s="112"/>
      <c r="B582" s="51">
        <v>38460</v>
      </c>
      <c r="C582" s="52" t="s">
        <v>852</v>
      </c>
      <c r="D582" s="52"/>
      <c r="E582" s="52" t="s">
        <v>849</v>
      </c>
      <c r="F582" s="52" t="s">
        <v>853</v>
      </c>
      <c r="G582" s="115"/>
      <c r="H582" s="53">
        <v>772.86</v>
      </c>
      <c r="I582" s="85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</row>
    <row r="583" spans="1:38" ht="12.75">
      <c r="A583" s="112"/>
      <c r="B583" s="54">
        <v>38461</v>
      </c>
      <c r="C583" s="55" t="s">
        <v>854</v>
      </c>
      <c r="D583" s="55"/>
      <c r="E583" s="55" t="s">
        <v>855</v>
      </c>
      <c r="F583" s="55" t="s">
        <v>856</v>
      </c>
      <c r="G583" s="115"/>
      <c r="H583" s="53">
        <v>773.9</v>
      </c>
      <c r="I583" s="85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</row>
    <row r="584" spans="1:38" ht="12.75">
      <c r="A584" s="112"/>
      <c r="B584" s="51">
        <v>38462</v>
      </c>
      <c r="C584" s="52" t="s">
        <v>857</v>
      </c>
      <c r="D584" s="52"/>
      <c r="E584" s="52" t="s">
        <v>858</v>
      </c>
      <c r="F584" s="52" t="s">
        <v>857</v>
      </c>
      <c r="G584" s="115"/>
      <c r="H584" s="53">
        <v>773.1</v>
      </c>
      <c r="I584" s="85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</row>
    <row r="585" spans="1:38" ht="12.75">
      <c r="A585" s="112"/>
      <c r="B585" s="54">
        <v>38463</v>
      </c>
      <c r="C585" s="55" t="s">
        <v>859</v>
      </c>
      <c r="D585" s="55"/>
      <c r="E585" s="55" t="s">
        <v>860</v>
      </c>
      <c r="F585" s="55" t="s">
        <v>861</v>
      </c>
      <c r="G585" s="115"/>
      <c r="H585" s="53">
        <v>775.28</v>
      </c>
      <c r="I585" s="85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</row>
    <row r="586" spans="1:38" ht="12.75">
      <c r="A586" s="112"/>
      <c r="B586" s="51">
        <v>38464</v>
      </c>
      <c r="C586" s="52" t="s">
        <v>862</v>
      </c>
      <c r="D586" s="52"/>
      <c r="E586" s="52" t="s">
        <v>863</v>
      </c>
      <c r="F586" s="52" t="s">
        <v>859</v>
      </c>
      <c r="G586" s="115"/>
      <c r="H586" s="53">
        <v>785.96</v>
      </c>
      <c r="I586" s="85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</row>
    <row r="587" spans="1:38" ht="12.75">
      <c r="A587" s="112"/>
      <c r="B587" s="54">
        <v>38467</v>
      </c>
      <c r="C587" s="55" t="s">
        <v>864</v>
      </c>
      <c r="D587" s="55"/>
      <c r="E587" s="55" t="s">
        <v>865</v>
      </c>
      <c r="F587" s="55" t="s">
        <v>866</v>
      </c>
      <c r="G587" s="115"/>
      <c r="H587" s="53">
        <v>786.16</v>
      </c>
      <c r="I587" s="85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</row>
    <row r="588" spans="1:38" ht="12.75">
      <c r="A588" s="112"/>
      <c r="B588" s="51">
        <v>38468</v>
      </c>
      <c r="C588" s="52" t="s">
        <v>867</v>
      </c>
      <c r="D588" s="52"/>
      <c r="E588" s="52" t="s">
        <v>864</v>
      </c>
      <c r="F588" s="52" t="s">
        <v>868</v>
      </c>
      <c r="G588" s="115"/>
      <c r="H588" s="53">
        <v>780.32</v>
      </c>
      <c r="I588" s="85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</row>
    <row r="589" spans="1:38" ht="12.75">
      <c r="A589" s="112"/>
      <c r="B589" s="54">
        <v>38469</v>
      </c>
      <c r="C589" s="55" t="s">
        <v>869</v>
      </c>
      <c r="D589" s="55"/>
      <c r="E589" s="55" t="s">
        <v>867</v>
      </c>
      <c r="F589" s="55" t="s">
        <v>870</v>
      </c>
      <c r="G589" s="115"/>
      <c r="H589" s="53">
        <v>757.05</v>
      </c>
      <c r="I589" s="85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</row>
    <row r="590" spans="1:38" ht="12.75">
      <c r="A590" s="112"/>
      <c r="B590" s="51">
        <v>38470</v>
      </c>
      <c r="C590" s="52" t="s">
        <v>871</v>
      </c>
      <c r="D590" s="52"/>
      <c r="E590" s="52" t="s">
        <v>872</v>
      </c>
      <c r="F590" s="52" t="s">
        <v>873</v>
      </c>
      <c r="G590" s="115"/>
      <c r="H590" s="53">
        <v>748.24</v>
      </c>
      <c r="I590" s="85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</row>
    <row r="591" spans="1:38" ht="12.75">
      <c r="A591" s="112"/>
      <c r="B591" s="54">
        <v>38471</v>
      </c>
      <c r="C591" s="55" t="s">
        <v>874</v>
      </c>
      <c r="D591" s="55"/>
      <c r="E591" s="55" t="s">
        <v>875</v>
      </c>
      <c r="F591" s="55" t="s">
        <v>876</v>
      </c>
      <c r="G591" s="115"/>
      <c r="H591" s="53">
        <v>749.54</v>
      </c>
      <c r="I591" s="85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</row>
    <row r="592" spans="1:38" ht="12.75">
      <c r="A592" s="112"/>
      <c r="B592" s="51">
        <v>38474</v>
      </c>
      <c r="C592" s="52" t="s">
        <v>877</v>
      </c>
      <c r="D592" s="52"/>
      <c r="E592" s="52" t="s">
        <v>878</v>
      </c>
      <c r="F592" s="52" t="s">
        <v>874</v>
      </c>
      <c r="G592" s="115"/>
      <c r="H592" s="53">
        <v>754.79</v>
      </c>
      <c r="I592" s="85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</row>
    <row r="593" spans="1:38" ht="12.75">
      <c r="A593" s="112"/>
      <c r="B593" s="54">
        <v>38475</v>
      </c>
      <c r="C593" s="55" t="s">
        <v>879</v>
      </c>
      <c r="D593" s="55"/>
      <c r="E593" s="55" t="s">
        <v>880</v>
      </c>
      <c r="F593" s="55" t="s">
        <v>881</v>
      </c>
      <c r="G593" s="115"/>
      <c r="H593" s="53">
        <v>757.64</v>
      </c>
      <c r="I593" s="85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</row>
    <row r="594" spans="1:38" ht="12.75">
      <c r="A594" s="112"/>
      <c r="B594" s="51">
        <v>38476</v>
      </c>
      <c r="C594" s="52" t="s">
        <v>882</v>
      </c>
      <c r="D594" s="52"/>
      <c r="E594" s="52" t="s">
        <v>883</v>
      </c>
      <c r="F594" s="52" t="s">
        <v>884</v>
      </c>
      <c r="G594" s="115"/>
      <c r="H594" s="53">
        <v>756.54</v>
      </c>
      <c r="I594" s="85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</row>
    <row r="595" spans="1:38" ht="12.75">
      <c r="A595" s="112"/>
      <c r="B595" s="54">
        <v>38478</v>
      </c>
      <c r="C595" s="55" t="s">
        <v>787</v>
      </c>
      <c r="D595" s="55"/>
      <c r="E595" s="55" t="s">
        <v>885</v>
      </c>
      <c r="F595" s="55" t="s">
        <v>882</v>
      </c>
      <c r="G595" s="115"/>
      <c r="H595" s="53">
        <v>766.25</v>
      </c>
      <c r="I595" s="85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</row>
    <row r="596" spans="1:38" ht="12.75">
      <c r="A596" s="112"/>
      <c r="B596" s="51">
        <v>38481</v>
      </c>
      <c r="C596" s="52" t="s">
        <v>886</v>
      </c>
      <c r="D596" s="52"/>
      <c r="E596" s="52" t="s">
        <v>887</v>
      </c>
      <c r="F596" s="52" t="s">
        <v>888</v>
      </c>
      <c r="G596" s="115"/>
      <c r="H596" s="53">
        <v>768.8</v>
      </c>
      <c r="I596" s="85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</row>
    <row r="597" spans="1:38" ht="12.75">
      <c r="A597" s="112"/>
      <c r="B597" s="54">
        <v>38482</v>
      </c>
      <c r="C597" s="55" t="s">
        <v>889</v>
      </c>
      <c r="D597" s="55"/>
      <c r="E597" s="55" t="s">
        <v>890</v>
      </c>
      <c r="F597" s="55" t="s">
        <v>891</v>
      </c>
      <c r="G597" s="115"/>
      <c r="H597" s="53">
        <v>765.45</v>
      </c>
      <c r="I597" s="85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</row>
    <row r="598" spans="1:38" ht="12.75">
      <c r="A598" s="112"/>
      <c r="B598" s="51">
        <v>38483</v>
      </c>
      <c r="C598" s="52" t="s">
        <v>892</v>
      </c>
      <c r="D598" s="52"/>
      <c r="E598" s="52" t="s">
        <v>811</v>
      </c>
      <c r="F598" s="52" t="s">
        <v>800</v>
      </c>
      <c r="G598" s="115"/>
      <c r="H598" s="53">
        <v>762.13</v>
      </c>
      <c r="I598" s="85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</row>
    <row r="599" spans="1:38" ht="12.75">
      <c r="A599" s="112"/>
      <c r="B599" s="54">
        <v>38484</v>
      </c>
      <c r="C599" s="55" t="s">
        <v>730</v>
      </c>
      <c r="D599" s="55"/>
      <c r="E599" s="55" t="s">
        <v>893</v>
      </c>
      <c r="F599" s="55" t="s">
        <v>892</v>
      </c>
      <c r="G599" s="115"/>
      <c r="H599" s="53">
        <v>770.4</v>
      </c>
      <c r="I599" s="85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</row>
    <row r="600" spans="1:38" ht="12.75">
      <c r="A600" s="112"/>
      <c r="B600" s="51">
        <v>38485</v>
      </c>
      <c r="C600" s="52" t="s">
        <v>819</v>
      </c>
      <c r="D600" s="52"/>
      <c r="E600" s="52" t="s">
        <v>894</v>
      </c>
      <c r="F600" s="52" t="s">
        <v>895</v>
      </c>
      <c r="G600" s="115"/>
      <c r="H600" s="53">
        <v>775.2</v>
      </c>
      <c r="I600" s="85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</row>
    <row r="601" spans="1:38" ht="12.75">
      <c r="A601" s="112"/>
      <c r="B601" s="54">
        <v>38488</v>
      </c>
      <c r="C601" s="55" t="s">
        <v>896</v>
      </c>
      <c r="D601" s="55"/>
      <c r="E601" s="55" t="s">
        <v>824</v>
      </c>
      <c r="F601" s="55" t="s">
        <v>897</v>
      </c>
      <c r="G601" s="115"/>
      <c r="H601" s="53">
        <v>774.92</v>
      </c>
      <c r="I601" s="85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</row>
    <row r="602" spans="1:38" ht="12.75">
      <c r="A602" s="112"/>
      <c r="B602" s="51">
        <v>38489</v>
      </c>
      <c r="C602" s="52" t="s">
        <v>898</v>
      </c>
      <c r="D602" s="52"/>
      <c r="E602" s="52" t="s">
        <v>899</v>
      </c>
      <c r="F602" s="52" t="s">
        <v>900</v>
      </c>
      <c r="G602" s="115"/>
      <c r="H602" s="53">
        <v>776.08</v>
      </c>
      <c r="I602" s="85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</row>
    <row r="603" spans="1:38" ht="12.75">
      <c r="A603" s="112"/>
      <c r="B603" s="54">
        <v>38490</v>
      </c>
      <c r="C603" s="55" t="s">
        <v>901</v>
      </c>
      <c r="D603" s="55"/>
      <c r="E603" s="55" t="s">
        <v>902</v>
      </c>
      <c r="F603" s="55" t="s">
        <v>898</v>
      </c>
      <c r="G603" s="115"/>
      <c r="H603" s="53">
        <v>781.66</v>
      </c>
      <c r="I603" s="85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</row>
    <row r="604" spans="1:38" ht="12.75">
      <c r="A604" s="112"/>
      <c r="B604" s="51">
        <v>38491</v>
      </c>
      <c r="C604" s="52" t="s">
        <v>903</v>
      </c>
      <c r="D604" s="52"/>
      <c r="E604" s="52" t="s">
        <v>904</v>
      </c>
      <c r="F604" s="52" t="s">
        <v>905</v>
      </c>
      <c r="G604" s="115"/>
      <c r="H604" s="53">
        <v>785.11</v>
      </c>
      <c r="I604" s="85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</row>
    <row r="605" spans="1:38" ht="12.75">
      <c r="A605" s="112"/>
      <c r="B605" s="54">
        <v>38492</v>
      </c>
      <c r="C605" s="55" t="s">
        <v>906</v>
      </c>
      <c r="D605" s="55"/>
      <c r="E605" s="55" t="s">
        <v>907</v>
      </c>
      <c r="F605" s="55" t="s">
        <v>908</v>
      </c>
      <c r="G605" s="115"/>
      <c r="H605" s="53">
        <v>784.58</v>
      </c>
      <c r="I605" s="85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</row>
    <row r="606" spans="1:38" ht="12.75">
      <c r="A606" s="112"/>
      <c r="B606" s="51">
        <v>38495</v>
      </c>
      <c r="C606" s="52" t="s">
        <v>909</v>
      </c>
      <c r="D606" s="52"/>
      <c r="E606" s="52" t="s">
        <v>910</v>
      </c>
      <c r="F606" s="52" t="s">
        <v>911</v>
      </c>
      <c r="G606" s="115"/>
      <c r="H606" s="53">
        <v>784.34</v>
      </c>
      <c r="I606" s="85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</row>
    <row r="607" spans="1:38" ht="12.75">
      <c r="A607" s="112"/>
      <c r="B607" s="54">
        <v>38496</v>
      </c>
      <c r="C607" s="55" t="s">
        <v>912</v>
      </c>
      <c r="D607" s="55"/>
      <c r="E607" s="55" t="s">
        <v>913</v>
      </c>
      <c r="F607" s="55" t="s">
        <v>914</v>
      </c>
      <c r="G607" s="115"/>
      <c r="H607" s="53">
        <v>784.64</v>
      </c>
      <c r="I607" s="85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</row>
    <row r="608" spans="1:38" ht="12.75">
      <c r="A608" s="112"/>
      <c r="B608" s="51">
        <v>38497</v>
      </c>
      <c r="C608" s="52" t="s">
        <v>915</v>
      </c>
      <c r="D608" s="52"/>
      <c r="E608" s="52" t="s">
        <v>916</v>
      </c>
      <c r="F608" s="52" t="s">
        <v>917</v>
      </c>
      <c r="G608" s="115"/>
      <c r="H608" s="53">
        <v>783.17</v>
      </c>
      <c r="I608" s="85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</row>
    <row r="609" spans="1:38" ht="12.75">
      <c r="A609" s="112"/>
      <c r="B609" s="54">
        <v>38498</v>
      </c>
      <c r="C609" s="55" t="s">
        <v>918</v>
      </c>
      <c r="D609" s="55"/>
      <c r="E609" s="55" t="s">
        <v>919</v>
      </c>
      <c r="F609" s="55" t="s">
        <v>915</v>
      </c>
      <c r="G609" s="115"/>
      <c r="H609" s="53">
        <v>790.13</v>
      </c>
      <c r="I609" s="85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</row>
    <row r="610" spans="1:38" ht="12.75">
      <c r="A610" s="112"/>
      <c r="B610" s="51">
        <v>38499</v>
      </c>
      <c r="C610" s="52" t="s">
        <v>920</v>
      </c>
      <c r="D610" s="52"/>
      <c r="E610" s="52" t="s">
        <v>921</v>
      </c>
      <c r="F610" s="52" t="s">
        <v>922</v>
      </c>
      <c r="G610" s="115"/>
      <c r="H610" s="53">
        <v>790.72</v>
      </c>
      <c r="I610" s="85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</row>
    <row r="611" spans="1:38" ht="12.75">
      <c r="A611" s="112"/>
      <c r="B611" s="54">
        <v>38502</v>
      </c>
      <c r="C611" s="55" t="s">
        <v>923</v>
      </c>
      <c r="D611" s="55"/>
      <c r="E611" s="55" t="s">
        <v>923</v>
      </c>
      <c r="F611" s="55" t="s">
        <v>924</v>
      </c>
      <c r="G611" s="115"/>
      <c r="H611" s="53">
        <v>793.8</v>
      </c>
      <c r="I611" s="85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</row>
    <row r="612" spans="1:38" ht="12.75">
      <c r="A612" s="112"/>
      <c r="B612" s="51">
        <v>38503</v>
      </c>
      <c r="C612" s="52" t="s">
        <v>925</v>
      </c>
      <c r="D612" s="52"/>
      <c r="E612" s="52" t="s">
        <v>926</v>
      </c>
      <c r="F612" s="52" t="s">
        <v>925</v>
      </c>
      <c r="G612" s="115"/>
      <c r="H612" s="53">
        <v>792.39</v>
      </c>
      <c r="I612" s="85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</row>
    <row r="613" spans="1:38" ht="12.75">
      <c r="A613" s="112"/>
      <c r="B613" s="54">
        <v>38504</v>
      </c>
      <c r="C613" s="55" t="s">
        <v>927</v>
      </c>
      <c r="D613" s="55"/>
      <c r="E613" s="55" t="s">
        <v>928</v>
      </c>
      <c r="F613" s="55" t="s">
        <v>929</v>
      </c>
      <c r="G613" s="115"/>
      <c r="H613" s="53">
        <v>795.58</v>
      </c>
      <c r="I613" s="85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</row>
    <row r="614" spans="1:38" ht="12.75">
      <c r="A614" s="112"/>
      <c r="B614" s="51">
        <v>38505</v>
      </c>
      <c r="C614" s="52" t="s">
        <v>930</v>
      </c>
      <c r="D614" s="52"/>
      <c r="E614" s="52" t="s">
        <v>931</v>
      </c>
      <c r="F614" s="52" t="s">
        <v>932</v>
      </c>
      <c r="G614" s="115"/>
      <c r="H614" s="53">
        <v>789.97</v>
      </c>
      <c r="I614" s="85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</row>
    <row r="615" spans="1:38" ht="12.75">
      <c r="A615" s="112"/>
      <c r="B615" s="54">
        <v>38506</v>
      </c>
      <c r="C615" s="55" t="s">
        <v>933</v>
      </c>
      <c r="D615" s="55"/>
      <c r="E615" s="55" t="s">
        <v>934</v>
      </c>
      <c r="F615" s="55" t="s">
        <v>935</v>
      </c>
      <c r="G615" s="115"/>
      <c r="H615" s="53">
        <v>787.58</v>
      </c>
      <c r="I615" s="85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</row>
    <row r="616" spans="1:38" ht="12.75">
      <c r="A616" s="112"/>
      <c r="B616" s="51">
        <v>38510</v>
      </c>
      <c r="C616" s="52" t="s">
        <v>936</v>
      </c>
      <c r="D616" s="52"/>
      <c r="E616" s="52" t="s">
        <v>923</v>
      </c>
      <c r="F616" s="52" t="s">
        <v>865</v>
      </c>
      <c r="G616" s="115"/>
      <c r="H616" s="53">
        <v>793.48</v>
      </c>
      <c r="I616" s="85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</row>
    <row r="617" spans="1:38" ht="12.75">
      <c r="A617" s="112"/>
      <c r="B617" s="54">
        <v>38511</v>
      </c>
      <c r="C617" s="55" t="s">
        <v>937</v>
      </c>
      <c r="D617" s="55"/>
      <c r="E617" s="55" t="s">
        <v>938</v>
      </c>
      <c r="F617" s="55" t="s">
        <v>939</v>
      </c>
      <c r="G617" s="115"/>
      <c r="H617" s="53">
        <v>796.64</v>
      </c>
      <c r="I617" s="85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</row>
    <row r="618" spans="1:38" ht="12.75">
      <c r="A618" s="112"/>
      <c r="B618" s="51">
        <v>38512</v>
      </c>
      <c r="C618" s="52" t="s">
        <v>940</v>
      </c>
      <c r="D618" s="52"/>
      <c r="E618" s="52" t="s">
        <v>941</v>
      </c>
      <c r="F618" s="52" t="s">
        <v>942</v>
      </c>
      <c r="G618" s="115"/>
      <c r="H618" s="53">
        <v>794.6</v>
      </c>
      <c r="I618" s="85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</row>
    <row r="619" spans="1:38" ht="12.75">
      <c r="A619" s="112"/>
      <c r="B619" s="54">
        <v>38513</v>
      </c>
      <c r="C619" s="55" t="s">
        <v>943</v>
      </c>
      <c r="D619" s="55"/>
      <c r="E619" s="55" t="s">
        <v>944</v>
      </c>
      <c r="F619" s="55" t="s">
        <v>940</v>
      </c>
      <c r="G619" s="115"/>
      <c r="H619" s="53">
        <v>799.59</v>
      </c>
      <c r="I619" s="85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</row>
    <row r="620" spans="1:38" ht="12.75">
      <c r="A620" s="112"/>
      <c r="B620" s="51">
        <v>38516</v>
      </c>
      <c r="C620" s="52" t="s">
        <v>945</v>
      </c>
      <c r="D620" s="52"/>
      <c r="E620" s="52" t="s">
        <v>946</v>
      </c>
      <c r="F620" s="52" t="s">
        <v>947</v>
      </c>
      <c r="G620" s="115"/>
      <c r="H620" s="53">
        <v>801.17</v>
      </c>
      <c r="I620" s="85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</row>
    <row r="621" spans="1:38" ht="12.75">
      <c r="A621" s="112"/>
      <c r="B621" s="54">
        <v>38517</v>
      </c>
      <c r="C621" s="55" t="s">
        <v>948</v>
      </c>
      <c r="D621" s="55"/>
      <c r="E621" s="55" t="s">
        <v>948</v>
      </c>
      <c r="F621" s="55" t="s">
        <v>949</v>
      </c>
      <c r="G621" s="115"/>
      <c r="H621" s="53">
        <v>807.62</v>
      </c>
      <c r="I621" s="85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</row>
    <row r="622" spans="1:38" ht="12.75">
      <c r="A622" s="112"/>
      <c r="B622" s="51">
        <v>38518</v>
      </c>
      <c r="C622" s="52" t="s">
        <v>951</v>
      </c>
      <c r="D622" s="52"/>
      <c r="E622" s="52" t="s">
        <v>952</v>
      </c>
      <c r="F622" s="52" t="s">
        <v>953</v>
      </c>
      <c r="G622" s="115"/>
      <c r="H622" s="53">
        <v>804.45</v>
      </c>
      <c r="I622" s="85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</row>
    <row r="623" spans="1:38" ht="12.75">
      <c r="A623" s="112"/>
      <c r="B623" s="54">
        <v>38519</v>
      </c>
      <c r="C623" s="55" t="s">
        <v>954</v>
      </c>
      <c r="D623" s="55"/>
      <c r="E623" s="55" t="s">
        <v>954</v>
      </c>
      <c r="F623" s="55" t="s">
        <v>951</v>
      </c>
      <c r="G623" s="115"/>
      <c r="H623" s="53">
        <v>809.8</v>
      </c>
      <c r="I623" s="85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</row>
    <row r="624" spans="1:38" ht="12.75">
      <c r="A624" s="112"/>
      <c r="B624" s="51">
        <v>38520</v>
      </c>
      <c r="C624" s="52" t="s">
        <v>955</v>
      </c>
      <c r="D624" s="52"/>
      <c r="E624" s="52" t="s">
        <v>956</v>
      </c>
      <c r="F624" s="52" t="s">
        <v>957</v>
      </c>
      <c r="G624" s="115"/>
      <c r="H624" s="53">
        <v>808.62</v>
      </c>
      <c r="I624" s="85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</row>
    <row r="625" spans="1:38" ht="12.75">
      <c r="A625" s="112"/>
      <c r="B625" s="54">
        <v>38523</v>
      </c>
      <c r="C625" s="55" t="s">
        <v>958</v>
      </c>
      <c r="D625" s="55"/>
      <c r="E625" s="55" t="s">
        <v>959</v>
      </c>
      <c r="F625" s="55" t="s">
        <v>960</v>
      </c>
      <c r="G625" s="115"/>
      <c r="H625" s="53">
        <v>811.85</v>
      </c>
      <c r="I625" s="85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</row>
    <row r="626" spans="1:38" ht="12.75">
      <c r="A626" s="112"/>
      <c r="B626" s="51">
        <v>38524</v>
      </c>
      <c r="C626" s="52" t="s">
        <v>961</v>
      </c>
      <c r="D626" s="52"/>
      <c r="E626" s="52" t="s">
        <v>962</v>
      </c>
      <c r="F626" s="52" t="s">
        <v>958</v>
      </c>
      <c r="G626" s="115"/>
      <c r="H626" s="53">
        <v>818.37</v>
      </c>
      <c r="I626" s="85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</row>
    <row r="627" spans="1:38" ht="12.75">
      <c r="A627" s="112"/>
      <c r="B627" s="54">
        <v>38525</v>
      </c>
      <c r="C627" s="55" t="s">
        <v>963</v>
      </c>
      <c r="D627" s="55"/>
      <c r="E627" s="55" t="s">
        <v>964</v>
      </c>
      <c r="F627" s="55" t="s">
        <v>965</v>
      </c>
      <c r="G627" s="115"/>
      <c r="H627" s="53">
        <v>818.93</v>
      </c>
      <c r="I627" s="85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</row>
    <row r="628" spans="1:38" ht="12.75">
      <c r="A628" s="112"/>
      <c r="B628" s="51">
        <v>38526</v>
      </c>
      <c r="C628" s="52" t="s">
        <v>966</v>
      </c>
      <c r="D628" s="52"/>
      <c r="E628" s="52" t="s">
        <v>967</v>
      </c>
      <c r="F628" s="52" t="s">
        <v>963</v>
      </c>
      <c r="G628" s="115"/>
      <c r="H628" s="53">
        <v>828.23</v>
      </c>
      <c r="I628" s="85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</row>
    <row r="629" spans="1:38" ht="12.75">
      <c r="A629" s="112"/>
      <c r="B629" s="54">
        <v>38530</v>
      </c>
      <c r="C629" s="55" t="s">
        <v>968</v>
      </c>
      <c r="D629" s="55"/>
      <c r="E629" s="55" t="s">
        <v>966</v>
      </c>
      <c r="F629" s="55" t="s">
        <v>969</v>
      </c>
      <c r="G629" s="115"/>
      <c r="H629" s="53">
        <v>809.91</v>
      </c>
      <c r="I629" s="85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</row>
    <row r="630" spans="1:38" ht="12.75">
      <c r="A630" s="112"/>
      <c r="B630" s="51">
        <v>38531</v>
      </c>
      <c r="C630" s="52" t="s">
        <v>970</v>
      </c>
      <c r="D630" s="52"/>
      <c r="E630" s="52" t="s">
        <v>971</v>
      </c>
      <c r="F630" s="52" t="s">
        <v>968</v>
      </c>
      <c r="G630" s="115"/>
      <c r="H630" s="53">
        <v>814.28</v>
      </c>
      <c r="I630" s="85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</row>
    <row r="631" spans="1:38" ht="12.75">
      <c r="A631" s="112"/>
      <c r="B631" s="54">
        <v>38532</v>
      </c>
      <c r="C631" s="55" t="s">
        <v>972</v>
      </c>
      <c r="D631" s="55"/>
      <c r="E631" s="55" t="s">
        <v>973</v>
      </c>
      <c r="F631" s="55" t="s">
        <v>970</v>
      </c>
      <c r="G631" s="115"/>
      <c r="H631" s="53">
        <v>821.26</v>
      </c>
      <c r="I631" s="85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</row>
    <row r="632" spans="1:38" ht="12.75">
      <c r="A632" s="112"/>
      <c r="B632" s="51">
        <v>38533</v>
      </c>
      <c r="C632" s="52" t="s">
        <v>974</v>
      </c>
      <c r="D632" s="52"/>
      <c r="E632" s="52" t="s">
        <v>975</v>
      </c>
      <c r="F632" s="52" t="s">
        <v>976</v>
      </c>
      <c r="G632" s="115"/>
      <c r="H632" s="53">
        <v>822.49</v>
      </c>
      <c r="I632" s="85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</row>
    <row r="633" spans="1:38" ht="12.75">
      <c r="A633" s="112"/>
      <c r="B633" s="54">
        <v>38534</v>
      </c>
      <c r="C633" s="55" t="s">
        <v>977</v>
      </c>
      <c r="D633" s="55"/>
      <c r="E633" s="55" t="s">
        <v>977</v>
      </c>
      <c r="F633" s="55" t="s">
        <v>978</v>
      </c>
      <c r="G633" s="115"/>
      <c r="H633" s="53">
        <v>830.15</v>
      </c>
      <c r="I633" s="85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</row>
    <row r="634" spans="1:38" ht="12.75">
      <c r="A634" s="112"/>
      <c r="B634" s="51">
        <v>38537</v>
      </c>
      <c r="C634" s="52" t="s">
        <v>979</v>
      </c>
      <c r="D634" s="52"/>
      <c r="E634" s="52" t="s">
        <v>980</v>
      </c>
      <c r="F634" s="52" t="s">
        <v>977</v>
      </c>
      <c r="G634" s="115"/>
      <c r="H634" s="53">
        <v>832.34</v>
      </c>
      <c r="I634" s="85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</row>
    <row r="635" spans="1:38" ht="12.75">
      <c r="A635" s="112"/>
      <c r="B635" s="54">
        <v>38538</v>
      </c>
      <c r="C635" s="55" t="s">
        <v>981</v>
      </c>
      <c r="D635" s="55"/>
      <c r="E635" s="55" t="s">
        <v>982</v>
      </c>
      <c r="F635" s="55" t="s">
        <v>983</v>
      </c>
      <c r="G635" s="115"/>
      <c r="H635" s="53">
        <v>830.03</v>
      </c>
      <c r="I635" s="85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</row>
    <row r="636" spans="1:38" ht="12.75">
      <c r="A636" s="112"/>
      <c r="B636" s="51">
        <v>38539</v>
      </c>
      <c r="C636" s="52" t="s">
        <v>984</v>
      </c>
      <c r="D636" s="52"/>
      <c r="E636" s="52" t="s">
        <v>985</v>
      </c>
      <c r="F636" s="52" t="s">
        <v>992</v>
      </c>
      <c r="G636" s="115"/>
      <c r="H636" s="53">
        <v>831.58</v>
      </c>
      <c r="I636" s="85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</row>
    <row r="637" spans="1:38" ht="12.75">
      <c r="A637" s="112"/>
      <c r="B637" s="54">
        <v>38540</v>
      </c>
      <c r="C637" s="55" t="s">
        <v>993</v>
      </c>
      <c r="D637" s="55"/>
      <c r="E637" s="55" t="s">
        <v>984</v>
      </c>
      <c r="F637" s="55" t="s">
        <v>994</v>
      </c>
      <c r="G637" s="115"/>
      <c r="H637" s="53">
        <v>818.54</v>
      </c>
      <c r="I637" s="85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</row>
    <row r="638" spans="1:38" ht="12.75">
      <c r="A638" s="112"/>
      <c r="B638" s="51">
        <v>38541</v>
      </c>
      <c r="C638" s="52" t="s">
        <v>995</v>
      </c>
      <c r="D638" s="52"/>
      <c r="E638" s="52" t="s">
        <v>995</v>
      </c>
      <c r="F638" s="52" t="s">
        <v>993</v>
      </c>
      <c r="G638" s="115"/>
      <c r="H638" s="53">
        <v>832.23</v>
      </c>
      <c r="I638" s="85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</row>
    <row r="639" spans="1:38" ht="12.75">
      <c r="A639" s="112"/>
      <c r="B639" s="54">
        <v>38544</v>
      </c>
      <c r="C639" s="55" t="s">
        <v>996</v>
      </c>
      <c r="D639" s="55"/>
      <c r="E639" s="55" t="s">
        <v>997</v>
      </c>
      <c r="F639" s="55" t="s">
        <v>995</v>
      </c>
      <c r="G639" s="115"/>
      <c r="H639" s="53">
        <v>845.63</v>
      </c>
      <c r="I639" s="85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</row>
    <row r="640" spans="1:38" ht="12.75">
      <c r="A640" s="112"/>
      <c r="B640" s="51">
        <v>38545</v>
      </c>
      <c r="C640" s="52" t="s">
        <v>998</v>
      </c>
      <c r="D640" s="52"/>
      <c r="E640" s="52" t="s">
        <v>999</v>
      </c>
      <c r="F640" s="52" t="s">
        <v>1000</v>
      </c>
      <c r="G640" s="115"/>
      <c r="H640" s="53">
        <v>843.81</v>
      </c>
      <c r="I640" s="85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</row>
    <row r="641" spans="1:38" ht="12.75">
      <c r="A641" s="112"/>
      <c r="B641" s="54">
        <v>38546</v>
      </c>
      <c r="C641" s="55" t="s">
        <v>1001</v>
      </c>
      <c r="D641" s="55"/>
      <c r="E641" s="55" t="s">
        <v>1002</v>
      </c>
      <c r="F641" s="55" t="s">
        <v>998</v>
      </c>
      <c r="G641" s="115"/>
      <c r="H641" s="53">
        <v>850.15</v>
      </c>
      <c r="I641" s="85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</row>
    <row r="642" spans="1:38" ht="12.75">
      <c r="A642" s="112"/>
      <c r="B642" s="51">
        <v>38547</v>
      </c>
      <c r="C642" s="52" t="s">
        <v>1003</v>
      </c>
      <c r="D642" s="52"/>
      <c r="E642" s="52" t="s">
        <v>1004</v>
      </c>
      <c r="F642" s="52" t="s">
        <v>1005</v>
      </c>
      <c r="G642" s="115"/>
      <c r="H642" s="53">
        <v>849.89</v>
      </c>
      <c r="I642" s="85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</row>
    <row r="643" spans="1:38" ht="12.75">
      <c r="A643" s="112"/>
      <c r="B643" s="54">
        <v>38548</v>
      </c>
      <c r="C643" s="55" t="s">
        <v>1006</v>
      </c>
      <c r="D643" s="55"/>
      <c r="E643" s="55" t="s">
        <v>1007</v>
      </c>
      <c r="F643" s="55" t="s">
        <v>1008</v>
      </c>
      <c r="G643" s="115"/>
      <c r="H643" s="53">
        <v>848.46</v>
      </c>
      <c r="I643" s="85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</row>
    <row r="644" spans="1:38" ht="12.75">
      <c r="A644" s="112"/>
      <c r="B644" s="51">
        <v>38551</v>
      </c>
      <c r="C644" s="52" t="s">
        <v>1009</v>
      </c>
      <c r="D644" s="52"/>
      <c r="E644" s="52" t="s">
        <v>1010</v>
      </c>
      <c r="F644" s="52" t="s">
        <v>1011</v>
      </c>
      <c r="G644" s="115"/>
      <c r="H644" s="53">
        <v>849.75</v>
      </c>
      <c r="I644" s="85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</row>
    <row r="645" spans="1:38" ht="12.75">
      <c r="A645" s="112"/>
      <c r="B645" s="54">
        <v>38552</v>
      </c>
      <c r="C645" s="55" t="s">
        <v>1012</v>
      </c>
      <c r="D645" s="55"/>
      <c r="E645" s="55" t="s">
        <v>1012</v>
      </c>
      <c r="F645" s="55" t="s">
        <v>1013</v>
      </c>
      <c r="G645" s="115"/>
      <c r="H645" s="53">
        <v>852.5</v>
      </c>
      <c r="I645" s="85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</row>
    <row r="646" spans="1:38" ht="12.75">
      <c r="A646" s="112"/>
      <c r="B646" s="51">
        <v>38553</v>
      </c>
      <c r="C646" s="52" t="s">
        <v>1014</v>
      </c>
      <c r="D646" s="52"/>
      <c r="E646" s="52" t="s">
        <v>1012</v>
      </c>
      <c r="F646" s="52" t="s">
        <v>1015</v>
      </c>
      <c r="G646" s="115"/>
      <c r="H646" s="53">
        <v>846.8</v>
      </c>
      <c r="I646" s="85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</row>
    <row r="647" spans="1:38" ht="12.75">
      <c r="A647" s="112"/>
      <c r="B647" s="54">
        <v>38554</v>
      </c>
      <c r="C647" s="55" t="s">
        <v>1016</v>
      </c>
      <c r="D647" s="55"/>
      <c r="E647" s="55" t="s">
        <v>1017</v>
      </c>
      <c r="F647" s="55" t="s">
        <v>1014</v>
      </c>
      <c r="G647" s="115"/>
      <c r="H647" s="53">
        <v>852.79</v>
      </c>
      <c r="I647" s="85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</row>
    <row r="648" spans="1:38" ht="12.75">
      <c r="A648" s="112"/>
      <c r="B648" s="51">
        <v>38555</v>
      </c>
      <c r="C648" s="52" t="s">
        <v>1018</v>
      </c>
      <c r="D648" s="52"/>
      <c r="E648" s="52" t="s">
        <v>1019</v>
      </c>
      <c r="F648" s="52" t="s">
        <v>1020</v>
      </c>
      <c r="G648" s="115"/>
      <c r="H648" s="53">
        <v>852.52</v>
      </c>
      <c r="I648" s="85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</row>
    <row r="649" spans="1:38" ht="12.75">
      <c r="A649" s="112"/>
      <c r="B649" s="54">
        <v>38558</v>
      </c>
      <c r="C649" s="55" t="s">
        <v>1021</v>
      </c>
      <c r="D649" s="55"/>
      <c r="E649" s="55" t="s">
        <v>1022</v>
      </c>
      <c r="F649" s="55" t="s">
        <v>1023</v>
      </c>
      <c r="G649" s="115"/>
      <c r="H649" s="53">
        <v>852.41</v>
      </c>
      <c r="I649" s="85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</row>
    <row r="650" spans="1:38" ht="12.75">
      <c r="A650" s="112"/>
      <c r="B650" s="51">
        <v>38559</v>
      </c>
      <c r="C650" s="52" t="s">
        <v>1024</v>
      </c>
      <c r="D650" s="52"/>
      <c r="E650" s="52" t="s">
        <v>1025</v>
      </c>
      <c r="F650" s="52" t="s">
        <v>1026</v>
      </c>
      <c r="G650" s="115"/>
      <c r="H650" s="53">
        <v>854.52</v>
      </c>
      <c r="I650" s="85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</row>
    <row r="651" spans="1:38" ht="12.75">
      <c r="A651" s="112"/>
      <c r="B651" s="54">
        <v>38560</v>
      </c>
      <c r="C651" s="55" t="s">
        <v>1027</v>
      </c>
      <c r="D651" s="55"/>
      <c r="E651" s="55" t="s">
        <v>1028</v>
      </c>
      <c r="F651" s="55" t="s">
        <v>1024</v>
      </c>
      <c r="G651" s="115"/>
      <c r="H651" s="53">
        <v>861.49</v>
      </c>
      <c r="I651" s="85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</row>
    <row r="652" spans="1:38" ht="12.75">
      <c r="A652" s="112"/>
      <c r="B652" s="51">
        <v>38561</v>
      </c>
      <c r="C652" s="52" t="s">
        <v>1029</v>
      </c>
      <c r="D652" s="52"/>
      <c r="E652" s="52" t="s">
        <v>1030</v>
      </c>
      <c r="F652" s="52" t="s">
        <v>1027</v>
      </c>
      <c r="G652" s="115"/>
      <c r="H652" s="53">
        <v>863.8</v>
      </c>
      <c r="I652" s="85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</row>
    <row r="653" spans="1:38" ht="12.75">
      <c r="A653" s="112"/>
      <c r="B653" s="54">
        <v>38562</v>
      </c>
      <c r="C653" s="55" t="s">
        <v>1031</v>
      </c>
      <c r="D653" s="55"/>
      <c r="E653" s="55" t="s">
        <v>1032</v>
      </c>
      <c r="F653" s="55" t="s">
        <v>1033</v>
      </c>
      <c r="G653" s="115"/>
      <c r="H653" s="53">
        <v>863.84</v>
      </c>
      <c r="I653" s="85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</row>
    <row r="654" spans="1:38" ht="12.75">
      <c r="A654" s="112"/>
      <c r="B654" s="51">
        <v>38565</v>
      </c>
      <c r="C654" s="52" t="s">
        <v>1034</v>
      </c>
      <c r="D654" s="52"/>
      <c r="E654" s="52" t="s">
        <v>1035</v>
      </c>
      <c r="F654" s="52" t="s">
        <v>1036</v>
      </c>
      <c r="G654" s="115"/>
      <c r="H654" s="53">
        <v>862.97</v>
      </c>
      <c r="I654" s="85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</row>
    <row r="655" spans="1:38" ht="12.75">
      <c r="A655" s="112"/>
      <c r="B655" s="54">
        <v>38566</v>
      </c>
      <c r="C655" s="55" t="s">
        <v>1037</v>
      </c>
      <c r="D655" s="55"/>
      <c r="E655" s="55" t="s">
        <v>1038</v>
      </c>
      <c r="F655" s="55" t="s">
        <v>1034</v>
      </c>
      <c r="G655" s="115"/>
      <c r="H655" s="53">
        <v>870.87</v>
      </c>
      <c r="I655" s="85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</row>
    <row r="656" spans="1:38" ht="12.75">
      <c r="A656" s="112"/>
      <c r="B656" s="51">
        <v>38567</v>
      </c>
      <c r="C656" s="52" t="s">
        <v>1039</v>
      </c>
      <c r="D656" s="52"/>
      <c r="E656" s="52" t="s">
        <v>1040</v>
      </c>
      <c r="F656" s="52" t="s">
        <v>1041</v>
      </c>
      <c r="G656" s="115"/>
      <c r="H656" s="53">
        <v>869.22</v>
      </c>
      <c r="I656" s="85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</row>
    <row r="657" spans="1:38" ht="12.75">
      <c r="A657" s="112"/>
      <c r="B657" s="54">
        <v>38568</v>
      </c>
      <c r="C657" s="55" t="s">
        <v>1042</v>
      </c>
      <c r="D657" s="55"/>
      <c r="E657" s="55" t="s">
        <v>1043</v>
      </c>
      <c r="F657" s="55" t="s">
        <v>1044</v>
      </c>
      <c r="G657" s="115"/>
      <c r="H657" s="53">
        <v>863.53</v>
      </c>
      <c r="I657" s="85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</row>
    <row r="658" spans="1:38" ht="12.75">
      <c r="A658" s="112"/>
      <c r="B658" s="51">
        <v>38569</v>
      </c>
      <c r="C658" s="52" t="s">
        <v>1045</v>
      </c>
      <c r="D658" s="52"/>
      <c r="E658" s="52" t="s">
        <v>1046</v>
      </c>
      <c r="F658" s="52" t="s">
        <v>1047</v>
      </c>
      <c r="G658" s="115"/>
      <c r="H658" s="53">
        <v>860.88</v>
      </c>
      <c r="I658" s="85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</row>
    <row r="659" spans="1:38" ht="12.75">
      <c r="A659" s="112"/>
      <c r="B659" s="54">
        <v>38572</v>
      </c>
      <c r="C659" s="55">
        <v>861</v>
      </c>
      <c r="D659" s="55"/>
      <c r="E659" s="55" t="s">
        <v>1048</v>
      </c>
      <c r="F659" s="55" t="s">
        <v>1049</v>
      </c>
      <c r="G659" s="115"/>
      <c r="H659" s="53">
        <v>861</v>
      </c>
      <c r="I659" s="85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</row>
    <row r="660" spans="1:38" ht="12.75">
      <c r="A660" s="112"/>
      <c r="B660" s="51">
        <v>38573</v>
      </c>
      <c r="C660" s="52" t="s">
        <v>1050</v>
      </c>
      <c r="D660" s="52"/>
      <c r="E660" s="52" t="s">
        <v>1051</v>
      </c>
      <c r="F660" s="52" t="s">
        <v>1052</v>
      </c>
      <c r="G660" s="115"/>
      <c r="H660" s="53">
        <v>863.67</v>
      </c>
      <c r="I660" s="85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</row>
    <row r="661" spans="1:38" ht="12.75">
      <c r="A661" s="112"/>
      <c r="B661" s="54">
        <v>38574</v>
      </c>
      <c r="C661" s="55" t="s">
        <v>1053</v>
      </c>
      <c r="D661" s="55"/>
      <c r="E661" s="55" t="s">
        <v>1054</v>
      </c>
      <c r="F661" s="55" t="s">
        <v>1055</v>
      </c>
      <c r="G661" s="115"/>
      <c r="H661" s="53">
        <v>874.86</v>
      </c>
      <c r="I661" s="85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</row>
    <row r="662" spans="1:38" ht="12.75">
      <c r="A662" s="112"/>
      <c r="B662" s="51">
        <v>38575</v>
      </c>
      <c r="C662" s="52" t="s">
        <v>1056</v>
      </c>
      <c r="D662" s="52"/>
      <c r="E662" s="52" t="s">
        <v>1053</v>
      </c>
      <c r="F662" s="52" t="s">
        <v>1057</v>
      </c>
      <c r="G662" s="115"/>
      <c r="H662" s="53">
        <v>870.16</v>
      </c>
      <c r="I662" s="85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</row>
    <row r="663" spans="1:38" ht="12.75">
      <c r="A663" s="112"/>
      <c r="B663" s="54">
        <v>38576</v>
      </c>
      <c r="C663" s="55" t="s">
        <v>1057</v>
      </c>
      <c r="D663" s="55"/>
      <c r="E663" s="55" t="s">
        <v>1058</v>
      </c>
      <c r="F663" s="55">
        <v>866</v>
      </c>
      <c r="G663" s="115"/>
      <c r="H663" s="53">
        <v>866.86</v>
      </c>
      <c r="I663" s="85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</row>
    <row r="664" spans="1:38" ht="12.75">
      <c r="A664" s="112"/>
      <c r="B664" s="51">
        <v>38579</v>
      </c>
      <c r="C664" s="52" t="s">
        <v>1059</v>
      </c>
      <c r="D664" s="52"/>
      <c r="E664" s="52" t="s">
        <v>1060</v>
      </c>
      <c r="F664" s="52" t="s">
        <v>1061</v>
      </c>
      <c r="G664" s="115"/>
      <c r="H664" s="53">
        <v>867.3</v>
      </c>
      <c r="I664" s="85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</row>
    <row r="665" spans="1:38" ht="12.75">
      <c r="A665" s="112"/>
      <c r="B665" s="54">
        <v>38580</v>
      </c>
      <c r="C665" s="55" t="s">
        <v>1062</v>
      </c>
      <c r="D665" s="55"/>
      <c r="E665" s="55" t="s">
        <v>1063</v>
      </c>
      <c r="F665" s="55" t="s">
        <v>1064</v>
      </c>
      <c r="G665" s="115"/>
      <c r="H665" s="53">
        <v>865.51</v>
      </c>
      <c r="I665" s="85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</row>
    <row r="666" spans="1:38" ht="12.75">
      <c r="A666" s="112"/>
      <c r="B666" s="51">
        <v>38581</v>
      </c>
      <c r="C666" s="52" t="s">
        <v>1065</v>
      </c>
      <c r="D666" s="52"/>
      <c r="E666" s="52" t="s">
        <v>1062</v>
      </c>
      <c r="F666" s="52" t="s">
        <v>1066</v>
      </c>
      <c r="G666" s="115"/>
      <c r="H666" s="53">
        <v>861.34</v>
      </c>
      <c r="I666" s="85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</row>
    <row r="667" spans="1:38" ht="12.75">
      <c r="A667" s="112"/>
      <c r="B667" s="54">
        <v>38582</v>
      </c>
      <c r="C667" s="55" t="s">
        <v>1067</v>
      </c>
      <c r="D667" s="55"/>
      <c r="E667" s="55" t="s">
        <v>1068</v>
      </c>
      <c r="F667" s="55" t="s">
        <v>1069</v>
      </c>
      <c r="G667" s="115"/>
      <c r="H667" s="53">
        <v>861.41</v>
      </c>
      <c r="I667" s="85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</row>
    <row r="668" spans="1:38" ht="12.75">
      <c r="A668" s="112"/>
      <c r="B668" s="51">
        <v>38583</v>
      </c>
      <c r="C668" s="52" t="s">
        <v>1070</v>
      </c>
      <c r="D668" s="52"/>
      <c r="E668" s="52" t="s">
        <v>1071</v>
      </c>
      <c r="F668" s="52" t="s">
        <v>1072</v>
      </c>
      <c r="G668" s="115"/>
      <c r="H668" s="53">
        <v>866.47</v>
      </c>
      <c r="I668" s="85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</row>
    <row r="669" spans="1:38" ht="12.75">
      <c r="A669" s="112"/>
      <c r="B669" s="54">
        <v>38586</v>
      </c>
      <c r="C669" s="55" t="s">
        <v>1073</v>
      </c>
      <c r="D669" s="55"/>
      <c r="E669" s="55" t="s">
        <v>1074</v>
      </c>
      <c r="F669" s="55" t="s">
        <v>1075</v>
      </c>
      <c r="G669" s="115"/>
      <c r="H669" s="53">
        <v>866.94</v>
      </c>
      <c r="I669" s="85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</row>
    <row r="670" spans="1:38" ht="12.75">
      <c r="A670" s="112"/>
      <c r="B670" s="51">
        <v>38587</v>
      </c>
      <c r="C670" s="52" t="s">
        <v>1076</v>
      </c>
      <c r="D670" s="52"/>
      <c r="E670" s="52" t="s">
        <v>1073</v>
      </c>
      <c r="F670" s="52" t="s">
        <v>1077</v>
      </c>
      <c r="G670" s="115"/>
      <c r="H670" s="53">
        <v>859.25</v>
      </c>
      <c r="I670" s="85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</row>
    <row r="671" spans="1:38" ht="12.75">
      <c r="A671" s="112"/>
      <c r="B671" s="54">
        <v>38588</v>
      </c>
      <c r="C671" s="55" t="s">
        <v>1078</v>
      </c>
      <c r="D671" s="55"/>
      <c r="E671" s="55" t="s">
        <v>1079</v>
      </c>
      <c r="F671" s="55" t="s">
        <v>1080</v>
      </c>
      <c r="G671" s="115"/>
      <c r="H671" s="53">
        <v>849.47</v>
      </c>
      <c r="I671" s="85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</row>
    <row r="672" spans="1:38" ht="12.75">
      <c r="A672" s="112"/>
      <c r="B672" s="51">
        <v>38589</v>
      </c>
      <c r="C672" s="52" t="s">
        <v>1081</v>
      </c>
      <c r="D672" s="52"/>
      <c r="E672" s="52" t="s">
        <v>1078</v>
      </c>
      <c r="F672" s="52" t="s">
        <v>1082</v>
      </c>
      <c r="G672" s="115"/>
      <c r="H672" s="53">
        <v>839.94</v>
      </c>
      <c r="I672" s="85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</row>
    <row r="673" spans="1:38" ht="12.75">
      <c r="A673" s="112"/>
      <c r="B673" s="54">
        <v>38590</v>
      </c>
      <c r="C673" s="55" t="s">
        <v>1083</v>
      </c>
      <c r="D673" s="55"/>
      <c r="E673" s="55" t="s">
        <v>1084</v>
      </c>
      <c r="F673" s="55" t="s">
        <v>1085</v>
      </c>
      <c r="G673" s="115"/>
      <c r="H673" s="53">
        <v>833.86</v>
      </c>
      <c r="I673" s="85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</row>
    <row r="674" spans="1:38" ht="12.75">
      <c r="A674" s="112"/>
      <c r="B674" s="51">
        <v>38593</v>
      </c>
      <c r="C674" s="52" t="s">
        <v>1086</v>
      </c>
      <c r="D674" s="52"/>
      <c r="E674" s="52" t="s">
        <v>1087</v>
      </c>
      <c r="F674" s="52" t="s">
        <v>1088</v>
      </c>
      <c r="G674" s="115"/>
      <c r="H674" s="53">
        <v>841.07</v>
      </c>
      <c r="I674" s="85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</row>
    <row r="675" spans="1:38" ht="12.75">
      <c r="A675" s="112"/>
      <c r="B675" s="54">
        <v>38594</v>
      </c>
      <c r="C675" s="55" t="s">
        <v>1089</v>
      </c>
      <c r="D675" s="55"/>
      <c r="E675" s="55" t="s">
        <v>1090</v>
      </c>
      <c r="F675" s="55">
        <v>838</v>
      </c>
      <c r="G675" s="115"/>
      <c r="H675" s="53">
        <v>838.33</v>
      </c>
      <c r="I675" s="85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</row>
    <row r="676" spans="1:38" ht="12.75">
      <c r="A676" s="112"/>
      <c r="B676" s="51">
        <v>38595</v>
      </c>
      <c r="C676" s="52" t="s">
        <v>1091</v>
      </c>
      <c r="D676" s="52"/>
      <c r="E676" s="52" t="s">
        <v>1092</v>
      </c>
      <c r="F676" s="52" t="s">
        <v>1089</v>
      </c>
      <c r="G676" s="115"/>
      <c r="H676" s="53">
        <v>849.51</v>
      </c>
      <c r="I676" s="85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</row>
    <row r="677" spans="1:38" ht="12.75">
      <c r="A677" s="112"/>
      <c r="B677" s="54">
        <v>38596</v>
      </c>
      <c r="C677" s="55" t="s">
        <v>1093</v>
      </c>
      <c r="D677" s="55"/>
      <c r="E677" s="55" t="s">
        <v>1094</v>
      </c>
      <c r="F677" s="55" t="s">
        <v>1091</v>
      </c>
      <c r="G677" s="115"/>
      <c r="H677" s="53">
        <v>851.89</v>
      </c>
      <c r="I677" s="85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</row>
    <row r="678" spans="1:38" ht="12.75">
      <c r="A678" s="112"/>
      <c r="B678" s="51">
        <v>38597</v>
      </c>
      <c r="C678" s="52" t="s">
        <v>1095</v>
      </c>
      <c r="D678" s="52"/>
      <c r="E678" s="52" t="s">
        <v>1096</v>
      </c>
      <c r="F678" s="52" t="s">
        <v>1097</v>
      </c>
      <c r="G678" s="115"/>
      <c r="H678" s="53">
        <v>853.67</v>
      </c>
      <c r="I678" s="85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</row>
    <row r="679" spans="1:38" ht="12.75">
      <c r="A679" s="112"/>
      <c r="B679" s="54">
        <v>38600</v>
      </c>
      <c r="C679" s="55" t="s">
        <v>1098</v>
      </c>
      <c r="D679" s="55"/>
      <c r="E679" s="55" t="s">
        <v>1099</v>
      </c>
      <c r="F679" s="55" t="s">
        <v>1100</v>
      </c>
      <c r="G679" s="115"/>
      <c r="H679" s="53">
        <v>856.21</v>
      </c>
      <c r="I679" s="85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</row>
    <row r="680" spans="1:38" ht="12.75">
      <c r="A680" s="112"/>
      <c r="B680" s="51">
        <v>38601</v>
      </c>
      <c r="C680" s="52" t="s">
        <v>1101</v>
      </c>
      <c r="D680" s="52"/>
      <c r="E680" s="52" t="s">
        <v>1102</v>
      </c>
      <c r="F680" s="52" t="s">
        <v>1098</v>
      </c>
      <c r="G680" s="115"/>
      <c r="H680" s="53">
        <v>860.39</v>
      </c>
      <c r="I680" s="85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</row>
    <row r="681" spans="1:38" ht="12.75">
      <c r="A681" s="112"/>
      <c r="B681" s="54">
        <v>38602</v>
      </c>
      <c r="C681" s="55" t="s">
        <v>1103</v>
      </c>
      <c r="D681" s="55"/>
      <c r="E681" s="55" t="s">
        <v>1104</v>
      </c>
      <c r="F681" s="55" t="s">
        <v>1101</v>
      </c>
      <c r="G681" s="115"/>
      <c r="H681" s="53">
        <v>863.54</v>
      </c>
      <c r="I681" s="85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</row>
    <row r="682" spans="1:38" ht="12.75">
      <c r="A682" s="112"/>
      <c r="B682" s="51">
        <v>38603</v>
      </c>
      <c r="C682" s="52" t="s">
        <v>1105</v>
      </c>
      <c r="D682" s="52"/>
      <c r="E682" s="52" t="s">
        <v>1106</v>
      </c>
      <c r="F682" s="52" t="s">
        <v>1107</v>
      </c>
      <c r="G682" s="115"/>
      <c r="H682" s="53">
        <v>860.78</v>
      </c>
      <c r="I682" s="85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</row>
    <row r="683" spans="1:38" ht="12.75">
      <c r="A683" s="112"/>
      <c r="B683" s="54">
        <v>38604</v>
      </c>
      <c r="C683" s="55" t="s">
        <v>1108</v>
      </c>
      <c r="D683" s="55"/>
      <c r="E683" s="55" t="s">
        <v>1109</v>
      </c>
      <c r="F683" s="55" t="s">
        <v>1105</v>
      </c>
      <c r="G683" s="115"/>
      <c r="H683" s="53">
        <v>868.93</v>
      </c>
      <c r="I683" s="85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</row>
    <row r="684" spans="1:38" ht="12.75">
      <c r="A684" s="112"/>
      <c r="B684" s="51">
        <v>38607</v>
      </c>
      <c r="C684" s="52" t="s">
        <v>1110</v>
      </c>
      <c r="D684" s="52"/>
      <c r="E684" s="52" t="s">
        <v>1111</v>
      </c>
      <c r="F684" s="52" t="s">
        <v>1112</v>
      </c>
      <c r="G684" s="115"/>
      <c r="H684" s="53">
        <v>869.58</v>
      </c>
      <c r="I684" s="85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</row>
    <row r="685" spans="1:38" ht="12.75">
      <c r="A685" s="112"/>
      <c r="B685" s="54">
        <v>38608</v>
      </c>
      <c r="C685" s="55" t="s">
        <v>1113</v>
      </c>
      <c r="D685" s="55"/>
      <c r="E685" s="55" t="s">
        <v>1114</v>
      </c>
      <c r="F685" s="55" t="s">
        <v>1115</v>
      </c>
      <c r="G685" s="115"/>
      <c r="H685" s="53">
        <v>869.2</v>
      </c>
      <c r="I685" s="85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</row>
    <row r="686" spans="1:38" ht="12.75">
      <c r="A686" s="112"/>
      <c r="B686" s="51">
        <v>38609</v>
      </c>
      <c r="C686" s="52" t="s">
        <v>1116</v>
      </c>
      <c r="D686" s="52"/>
      <c r="E686" s="52" t="s">
        <v>1117</v>
      </c>
      <c r="F686" s="52" t="s">
        <v>1118</v>
      </c>
      <c r="G686" s="115"/>
      <c r="H686" s="53">
        <v>873.03</v>
      </c>
      <c r="I686" s="85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</row>
    <row r="687" spans="1:38" ht="12.75">
      <c r="A687" s="112"/>
      <c r="B687" s="54">
        <v>38610</v>
      </c>
      <c r="C687" s="55" t="s">
        <v>1060</v>
      </c>
      <c r="D687" s="55"/>
      <c r="E687" s="55" t="s">
        <v>1116</v>
      </c>
      <c r="F687" s="55" t="s">
        <v>1119</v>
      </c>
      <c r="G687" s="115"/>
      <c r="H687" s="53">
        <v>869.44</v>
      </c>
      <c r="I687" s="85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</row>
    <row r="688" spans="1:38" ht="12.75">
      <c r="A688" s="112"/>
      <c r="B688" s="51">
        <v>38611</v>
      </c>
      <c r="C688" s="52" t="s">
        <v>1120</v>
      </c>
      <c r="D688" s="52"/>
      <c r="E688" s="52" t="s">
        <v>1121</v>
      </c>
      <c r="F688" s="52" t="s">
        <v>1122</v>
      </c>
      <c r="G688" s="115"/>
      <c r="H688" s="53">
        <v>872.43</v>
      </c>
      <c r="I688" s="85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</row>
    <row r="689" spans="1:38" ht="12.75">
      <c r="A689" s="112"/>
      <c r="B689" s="54">
        <v>38614</v>
      </c>
      <c r="C689" s="55" t="s">
        <v>1123</v>
      </c>
      <c r="D689" s="55"/>
      <c r="E689" s="55" t="s">
        <v>1124</v>
      </c>
      <c r="F689" s="55" t="s">
        <v>1125</v>
      </c>
      <c r="G689" s="115"/>
      <c r="H689" s="53">
        <v>872.39</v>
      </c>
      <c r="I689" s="85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</row>
    <row r="690" spans="1:38" ht="12.75">
      <c r="A690" s="112"/>
      <c r="B690" s="51">
        <v>38615</v>
      </c>
      <c r="C690" s="52" t="s">
        <v>1126</v>
      </c>
      <c r="D690" s="52"/>
      <c r="E690" s="52" t="s">
        <v>1127</v>
      </c>
      <c r="F690" s="52" t="s">
        <v>1128</v>
      </c>
      <c r="G690" s="115"/>
      <c r="H690" s="53">
        <v>872.68</v>
      </c>
      <c r="I690" s="85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</row>
    <row r="691" spans="1:38" ht="12.75">
      <c r="A691" s="112"/>
      <c r="B691" s="54">
        <v>38616</v>
      </c>
      <c r="C691" s="55" t="s">
        <v>1129</v>
      </c>
      <c r="D691" s="55"/>
      <c r="E691" s="55" t="s">
        <v>1126</v>
      </c>
      <c r="F691" s="55" t="s">
        <v>1130</v>
      </c>
      <c r="G691" s="115"/>
      <c r="H691" s="53">
        <v>864.05</v>
      </c>
      <c r="I691" s="85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</row>
    <row r="692" spans="1:38" ht="12.75">
      <c r="A692" s="112"/>
      <c r="B692" s="51">
        <v>38617</v>
      </c>
      <c r="C692" s="52" t="s">
        <v>1131</v>
      </c>
      <c r="D692" s="52"/>
      <c r="E692" s="52" t="s">
        <v>1131</v>
      </c>
      <c r="F692" s="52" t="s">
        <v>1132</v>
      </c>
      <c r="G692" s="115"/>
      <c r="H692" s="53">
        <v>867.9</v>
      </c>
      <c r="I692" s="85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</row>
    <row r="693" spans="1:38" ht="12.75">
      <c r="A693" s="112"/>
      <c r="B693" s="54">
        <v>38618</v>
      </c>
      <c r="C693" s="55" t="s">
        <v>1133</v>
      </c>
      <c r="D693" s="55"/>
      <c r="E693" s="55" t="s">
        <v>1134</v>
      </c>
      <c r="F693" s="55" t="s">
        <v>1135</v>
      </c>
      <c r="G693" s="115"/>
      <c r="H693" s="53">
        <v>870.03</v>
      </c>
      <c r="I693" s="85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</row>
    <row r="694" spans="1:38" ht="12.75">
      <c r="A694" s="112"/>
      <c r="B694" s="51">
        <v>38621</v>
      </c>
      <c r="C694" s="52" t="s">
        <v>1136</v>
      </c>
      <c r="D694" s="52"/>
      <c r="E694" s="52" t="s">
        <v>1137</v>
      </c>
      <c r="F694" s="52" t="s">
        <v>1133</v>
      </c>
      <c r="G694" s="115"/>
      <c r="H694" s="53">
        <v>882.83</v>
      </c>
      <c r="I694" s="85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</row>
    <row r="695" spans="1:38" ht="12.75">
      <c r="A695" s="112"/>
      <c r="B695" s="54">
        <v>38622</v>
      </c>
      <c r="C695" s="55" t="s">
        <v>1138</v>
      </c>
      <c r="D695" s="55"/>
      <c r="E695" s="55" t="s">
        <v>1139</v>
      </c>
      <c r="F695" s="55" t="s">
        <v>1140</v>
      </c>
      <c r="G695" s="115"/>
      <c r="H695" s="53">
        <v>882.77</v>
      </c>
      <c r="I695" s="85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</row>
    <row r="696" spans="1:38" ht="12.75">
      <c r="A696" s="112"/>
      <c r="B696" s="51">
        <v>38623</v>
      </c>
      <c r="C696" s="52" t="s">
        <v>1141</v>
      </c>
      <c r="D696" s="52"/>
      <c r="E696" s="52" t="s">
        <v>1142</v>
      </c>
      <c r="F696" s="52" t="s">
        <v>1138</v>
      </c>
      <c r="G696" s="115"/>
      <c r="H696" s="53">
        <v>890.36</v>
      </c>
      <c r="I696" s="85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</row>
    <row r="697" spans="1:38" ht="12.75">
      <c r="A697" s="112"/>
      <c r="B697" s="54">
        <v>38624</v>
      </c>
      <c r="C697" s="55" t="s">
        <v>1143</v>
      </c>
      <c r="D697" s="55"/>
      <c r="E697" s="55" t="s">
        <v>1144</v>
      </c>
      <c r="F697" s="55" t="s">
        <v>1145</v>
      </c>
      <c r="G697" s="115"/>
      <c r="H697" s="53">
        <v>890.99</v>
      </c>
      <c r="I697" s="85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</row>
    <row r="698" spans="1:38" ht="12.75">
      <c r="A698" s="112"/>
      <c r="B698" s="51">
        <v>38625</v>
      </c>
      <c r="C698" s="52" t="s">
        <v>1146</v>
      </c>
      <c r="D698" s="52"/>
      <c r="E698" s="52" t="s">
        <v>1147</v>
      </c>
      <c r="F698" s="52" t="s">
        <v>1143</v>
      </c>
      <c r="G698" s="115"/>
      <c r="H698" s="53">
        <v>896.29</v>
      </c>
      <c r="I698" s="85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</row>
    <row r="699" spans="1:38" ht="12.75">
      <c r="A699" s="112"/>
      <c r="B699" s="54">
        <v>38628</v>
      </c>
      <c r="C699" s="55" t="s">
        <v>1148</v>
      </c>
      <c r="D699" s="55"/>
      <c r="E699" s="55" t="s">
        <v>1148</v>
      </c>
      <c r="F699" s="55" t="s">
        <v>1146</v>
      </c>
      <c r="G699" s="115"/>
      <c r="H699" s="53">
        <v>905.38</v>
      </c>
      <c r="I699" s="85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</row>
    <row r="700" spans="1:38" ht="12.75">
      <c r="A700" s="112"/>
      <c r="B700" s="51">
        <v>38629</v>
      </c>
      <c r="C700" s="52" t="s">
        <v>1149</v>
      </c>
      <c r="D700" s="52"/>
      <c r="E700" s="52" t="s">
        <v>1150</v>
      </c>
      <c r="F700" s="52" t="s">
        <v>1151</v>
      </c>
      <c r="G700" s="115"/>
      <c r="H700" s="53">
        <v>902.79</v>
      </c>
      <c r="I700" s="85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</row>
    <row r="701" spans="1:38" ht="12.75">
      <c r="A701" s="112"/>
      <c r="B701" s="54">
        <v>38630</v>
      </c>
      <c r="C701" s="55" t="s">
        <v>1152</v>
      </c>
      <c r="D701" s="55"/>
      <c r="E701" s="55" t="s">
        <v>1149</v>
      </c>
      <c r="F701" s="55" t="s">
        <v>1153</v>
      </c>
      <c r="G701" s="115"/>
      <c r="H701" s="53">
        <v>898.5</v>
      </c>
      <c r="I701" s="85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</row>
    <row r="702" spans="1:38" ht="12.75">
      <c r="A702" s="112"/>
      <c r="B702" s="51">
        <v>38631</v>
      </c>
      <c r="C702" s="52" t="s">
        <v>1154</v>
      </c>
      <c r="D702" s="52"/>
      <c r="E702" s="52" t="s">
        <v>1152</v>
      </c>
      <c r="F702" s="52" t="s">
        <v>1155</v>
      </c>
      <c r="G702" s="115"/>
      <c r="H702" s="53">
        <v>889.51</v>
      </c>
      <c r="I702" s="85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</row>
    <row r="703" spans="1:38" ht="12.75">
      <c r="A703" s="112"/>
      <c r="B703" s="54">
        <v>38632</v>
      </c>
      <c r="C703" s="55" t="s">
        <v>1156</v>
      </c>
      <c r="D703" s="55"/>
      <c r="E703" s="55" t="s">
        <v>1157</v>
      </c>
      <c r="F703" s="55" t="s">
        <v>1158</v>
      </c>
      <c r="G703" s="115"/>
      <c r="H703" s="53">
        <v>888.13</v>
      </c>
      <c r="I703" s="85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</row>
    <row r="704" spans="1:38" ht="12.75">
      <c r="A704" s="112"/>
      <c r="B704" s="51">
        <v>38635</v>
      </c>
      <c r="C704" s="52" t="s">
        <v>1159</v>
      </c>
      <c r="D704" s="52"/>
      <c r="E704" s="52" t="s">
        <v>1160</v>
      </c>
      <c r="F704" s="52" t="s">
        <v>1156</v>
      </c>
      <c r="G704" s="115"/>
      <c r="H704" s="53">
        <v>892.06</v>
      </c>
      <c r="I704" s="85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</row>
    <row r="705" spans="1:38" ht="12.75">
      <c r="A705" s="112"/>
      <c r="B705" s="54">
        <v>38636</v>
      </c>
      <c r="C705" s="55" t="s">
        <v>1161</v>
      </c>
      <c r="D705" s="55"/>
      <c r="E705" s="55" t="s">
        <v>1162</v>
      </c>
      <c r="F705" s="55" t="s">
        <v>1163</v>
      </c>
      <c r="G705" s="115"/>
      <c r="H705" s="53">
        <v>892.51</v>
      </c>
      <c r="I705" s="85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</row>
    <row r="706" spans="1:38" ht="12.75">
      <c r="A706" s="112"/>
      <c r="B706" s="51">
        <v>38637</v>
      </c>
      <c r="C706" s="52" t="s">
        <v>1138</v>
      </c>
      <c r="D706" s="52"/>
      <c r="E706" s="52" t="s">
        <v>1161</v>
      </c>
      <c r="F706" s="52" t="s">
        <v>1164</v>
      </c>
      <c r="G706" s="115"/>
      <c r="H706" s="53">
        <v>882.77</v>
      </c>
      <c r="I706" s="85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</row>
    <row r="707" spans="1:38" ht="12.75">
      <c r="A707" s="112"/>
      <c r="B707" s="54">
        <v>38638</v>
      </c>
      <c r="C707" s="55" t="s">
        <v>1165</v>
      </c>
      <c r="D707" s="55"/>
      <c r="E707" s="55" t="s">
        <v>1166</v>
      </c>
      <c r="F707" s="55" t="s">
        <v>1167</v>
      </c>
      <c r="G707" s="115"/>
      <c r="H707" s="53">
        <v>873.94</v>
      </c>
      <c r="I707" s="85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</row>
    <row r="708" spans="1:38" ht="12.75">
      <c r="A708" s="112"/>
      <c r="B708" s="51">
        <v>38639</v>
      </c>
      <c r="C708" s="52" t="s">
        <v>1168</v>
      </c>
      <c r="D708" s="52"/>
      <c r="E708" s="52" t="s">
        <v>1169</v>
      </c>
      <c r="F708" s="52" t="s">
        <v>1170</v>
      </c>
      <c r="G708" s="115"/>
      <c r="H708" s="53">
        <v>876.33</v>
      </c>
      <c r="I708" s="85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</row>
    <row r="709" spans="1:38" ht="12.75">
      <c r="A709" s="112"/>
      <c r="B709" s="54">
        <v>38642</v>
      </c>
      <c r="C709" s="55" t="s">
        <v>1171</v>
      </c>
      <c r="D709" s="55"/>
      <c r="E709" s="55" t="s">
        <v>1172</v>
      </c>
      <c r="F709" s="55" t="s">
        <v>1173</v>
      </c>
      <c r="G709" s="115"/>
      <c r="H709" s="53">
        <v>872.89</v>
      </c>
      <c r="I709" s="85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</row>
    <row r="710" spans="1:38" ht="12.75">
      <c r="A710" s="112"/>
      <c r="B710" s="51">
        <v>38643</v>
      </c>
      <c r="C710" s="52" t="s">
        <v>1174</v>
      </c>
      <c r="D710" s="52"/>
      <c r="E710" s="52" t="s">
        <v>1175</v>
      </c>
      <c r="F710" s="52" t="s">
        <v>1176</v>
      </c>
      <c r="G710" s="115"/>
      <c r="H710" s="53">
        <v>870.06</v>
      </c>
      <c r="I710" s="85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</row>
    <row r="711" spans="1:38" ht="12.75">
      <c r="A711" s="112"/>
      <c r="B711" s="54">
        <v>38644</v>
      </c>
      <c r="C711" s="55" t="s">
        <v>1177</v>
      </c>
      <c r="D711" s="55"/>
      <c r="E711" s="55" t="s">
        <v>1174</v>
      </c>
      <c r="F711" s="55" t="s">
        <v>1178</v>
      </c>
      <c r="G711" s="115"/>
      <c r="H711" s="53">
        <v>856.5</v>
      </c>
      <c r="I711" s="85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</row>
    <row r="712" spans="1:38" ht="12.75">
      <c r="A712" s="112"/>
      <c r="B712" s="51">
        <v>38645</v>
      </c>
      <c r="C712" s="52" t="s">
        <v>1179</v>
      </c>
      <c r="D712" s="52"/>
      <c r="E712" s="52" t="s">
        <v>1180</v>
      </c>
      <c r="F712" s="52" t="s">
        <v>1177</v>
      </c>
      <c r="G712" s="115"/>
      <c r="H712" s="53">
        <v>858.7</v>
      </c>
      <c r="I712" s="85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</row>
    <row r="713" spans="1:38" ht="12.75">
      <c r="A713" s="112"/>
      <c r="B713" s="54">
        <v>38646</v>
      </c>
      <c r="C713" s="55" t="s">
        <v>1181</v>
      </c>
      <c r="D713" s="55"/>
      <c r="E713" s="55" t="s">
        <v>1179</v>
      </c>
      <c r="F713" s="55" t="s">
        <v>1182</v>
      </c>
      <c r="G713" s="115"/>
      <c r="H713" s="53">
        <v>854.6</v>
      </c>
      <c r="I713" s="85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</row>
    <row r="714" spans="1:38" ht="12.75">
      <c r="A714" s="112"/>
      <c r="B714" s="51">
        <v>38649</v>
      </c>
      <c r="C714" s="52" t="s">
        <v>1183</v>
      </c>
      <c r="D714" s="52"/>
      <c r="E714" s="52" t="s">
        <v>1184</v>
      </c>
      <c r="F714" s="52" t="s">
        <v>1185</v>
      </c>
      <c r="G714" s="115"/>
      <c r="H714" s="53">
        <v>863.5</v>
      </c>
      <c r="I714" s="85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</row>
    <row r="715" spans="1:38" ht="12.75">
      <c r="A715" s="112"/>
      <c r="B715" s="54">
        <v>38650</v>
      </c>
      <c r="C715" s="55" t="s">
        <v>1186</v>
      </c>
      <c r="D715" s="55"/>
      <c r="E715" s="55" t="s">
        <v>1187</v>
      </c>
      <c r="F715" s="55" t="s">
        <v>1183</v>
      </c>
      <c r="G715" s="115"/>
      <c r="H715" s="53">
        <v>870.78</v>
      </c>
      <c r="I715" s="85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</row>
    <row r="716" spans="1:38" ht="12.75">
      <c r="A716" s="112"/>
      <c r="B716" s="51">
        <v>38651</v>
      </c>
      <c r="C716" s="52" t="s">
        <v>1188</v>
      </c>
      <c r="D716" s="52"/>
      <c r="E716" s="52" t="s">
        <v>1189</v>
      </c>
      <c r="F716" s="52" t="s">
        <v>1190</v>
      </c>
      <c r="G716" s="115"/>
      <c r="H716" s="53">
        <v>872.91</v>
      </c>
      <c r="I716" s="85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</row>
    <row r="717" spans="1:38" ht="12.75">
      <c r="A717" s="112"/>
      <c r="B717" s="54">
        <v>38652</v>
      </c>
      <c r="C717" s="55" t="s">
        <v>1191</v>
      </c>
      <c r="D717" s="55"/>
      <c r="E717" s="55" t="s">
        <v>1188</v>
      </c>
      <c r="F717" s="55" t="s">
        <v>1192</v>
      </c>
      <c r="G717" s="115"/>
      <c r="H717" s="53">
        <v>862.86</v>
      </c>
      <c r="I717" s="85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</row>
    <row r="718" spans="1:38" ht="12.75">
      <c r="A718" s="112"/>
      <c r="B718" s="51">
        <v>38653</v>
      </c>
      <c r="C718" s="52" t="s">
        <v>1193</v>
      </c>
      <c r="D718" s="52"/>
      <c r="E718" s="52" t="s">
        <v>1194</v>
      </c>
      <c r="F718" s="52" t="s">
        <v>1195</v>
      </c>
      <c r="G718" s="115"/>
      <c r="H718" s="53">
        <v>862.66</v>
      </c>
      <c r="I718" s="85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</row>
    <row r="719" spans="1:38" ht="12.75">
      <c r="A719" s="112"/>
      <c r="B719" s="54">
        <v>38656</v>
      </c>
      <c r="C719" s="55" t="s">
        <v>1196</v>
      </c>
      <c r="D719" s="55"/>
      <c r="E719" s="55" t="s">
        <v>1197</v>
      </c>
      <c r="F719" s="55" t="s">
        <v>1193</v>
      </c>
      <c r="G719" s="115"/>
      <c r="H719" s="53">
        <v>882.63</v>
      </c>
      <c r="I719" s="85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</row>
    <row r="720" spans="1:38" ht="12.75">
      <c r="A720" s="112"/>
      <c r="B720" s="51">
        <v>38657</v>
      </c>
      <c r="C720" s="52" t="s">
        <v>1198</v>
      </c>
      <c r="D720" s="52"/>
      <c r="E720" s="52" t="s">
        <v>1199</v>
      </c>
      <c r="F720" s="52" t="s">
        <v>1200</v>
      </c>
      <c r="G720" s="115"/>
      <c r="H720" s="53">
        <v>885.81</v>
      </c>
      <c r="I720" s="85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</row>
    <row r="721" spans="1:38" ht="12.75">
      <c r="A721" s="112"/>
      <c r="B721" s="54">
        <v>38658</v>
      </c>
      <c r="C721" s="55" t="s">
        <v>1201</v>
      </c>
      <c r="D721" s="55"/>
      <c r="E721" s="55" t="s">
        <v>1202</v>
      </c>
      <c r="F721" s="55" t="s">
        <v>1203</v>
      </c>
      <c r="G721" s="115"/>
      <c r="H721" s="53">
        <v>888.65</v>
      </c>
      <c r="I721" s="85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</row>
    <row r="722" spans="1:38" ht="12.75">
      <c r="A722" s="112"/>
      <c r="B722" s="51">
        <v>38659</v>
      </c>
      <c r="C722" s="52" t="s">
        <v>1204</v>
      </c>
      <c r="D722" s="52"/>
      <c r="E722" s="52" t="s">
        <v>1205</v>
      </c>
      <c r="F722" s="52" t="s">
        <v>1201</v>
      </c>
      <c r="G722" s="115"/>
      <c r="H722" s="53">
        <v>898.24</v>
      </c>
      <c r="I722" s="85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</row>
    <row r="723" spans="1:38" ht="12.75">
      <c r="A723" s="112"/>
      <c r="B723" s="54">
        <v>38660</v>
      </c>
      <c r="C723" s="55" t="s">
        <v>1206</v>
      </c>
      <c r="D723" s="55"/>
      <c r="E723" s="55" t="s">
        <v>1207</v>
      </c>
      <c r="F723" s="55" t="s">
        <v>1208</v>
      </c>
      <c r="G723" s="115"/>
      <c r="H723" s="53">
        <v>896.62</v>
      </c>
      <c r="I723" s="85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</row>
    <row r="724" spans="1:38" ht="12.75">
      <c r="A724" s="112"/>
      <c r="B724" s="51">
        <v>38663</v>
      </c>
      <c r="C724" s="52" t="s">
        <v>1209</v>
      </c>
      <c r="D724" s="52"/>
      <c r="E724" s="52" t="s">
        <v>1210</v>
      </c>
      <c r="F724" s="52" t="s">
        <v>1206</v>
      </c>
      <c r="G724" s="115"/>
      <c r="H724" s="53">
        <v>901.61</v>
      </c>
      <c r="I724" s="85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</row>
    <row r="725" spans="1:38" ht="12.75">
      <c r="A725" s="112"/>
      <c r="B725" s="54">
        <v>38664</v>
      </c>
      <c r="C725" s="55" t="s">
        <v>1211</v>
      </c>
      <c r="D725" s="55"/>
      <c r="E725" s="55" t="s">
        <v>1212</v>
      </c>
      <c r="F725" s="55" t="s">
        <v>1213</v>
      </c>
      <c r="G725" s="115"/>
      <c r="H725" s="53">
        <v>899.28</v>
      </c>
      <c r="I725" s="85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</row>
    <row r="726" spans="1:38" ht="12.75">
      <c r="A726" s="112"/>
      <c r="B726" s="51">
        <v>38665</v>
      </c>
      <c r="C726" s="52" t="s">
        <v>1214</v>
      </c>
      <c r="D726" s="52"/>
      <c r="E726" s="52" t="s">
        <v>1215</v>
      </c>
      <c r="F726" s="52" t="s">
        <v>1216</v>
      </c>
      <c r="G726" s="115"/>
      <c r="H726" s="53">
        <v>900.97</v>
      </c>
      <c r="I726" s="85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</row>
    <row r="727" spans="1:38" ht="12.75">
      <c r="A727" s="112"/>
      <c r="B727" s="54">
        <v>38666</v>
      </c>
      <c r="C727" s="55" t="s">
        <v>1217</v>
      </c>
      <c r="D727" s="55"/>
      <c r="E727" s="55" t="s">
        <v>1218</v>
      </c>
      <c r="F727" s="55" t="s">
        <v>1219</v>
      </c>
      <c r="G727" s="115"/>
      <c r="H727" s="53">
        <v>900.64</v>
      </c>
      <c r="I727" s="85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</row>
    <row r="728" spans="1:38" ht="12.75">
      <c r="A728" s="112"/>
      <c r="B728" s="51">
        <v>38667</v>
      </c>
      <c r="C728" s="52" t="s">
        <v>1220</v>
      </c>
      <c r="D728" s="52"/>
      <c r="E728" s="52" t="s">
        <v>1221</v>
      </c>
      <c r="F728" s="52" t="s">
        <v>1217</v>
      </c>
      <c r="G728" s="115"/>
      <c r="H728" s="53">
        <v>914.1</v>
      </c>
      <c r="I728" s="85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</row>
    <row r="729" spans="1:38" ht="12.75">
      <c r="A729" s="112"/>
      <c r="B729" s="54">
        <v>38670</v>
      </c>
      <c r="C729" s="55" t="s">
        <v>1222</v>
      </c>
      <c r="D729" s="55"/>
      <c r="E729" s="55" t="s">
        <v>1223</v>
      </c>
      <c r="F729" s="55" t="s">
        <v>1224</v>
      </c>
      <c r="G729" s="115"/>
      <c r="H729" s="53">
        <v>914.3</v>
      </c>
      <c r="I729" s="85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</row>
    <row r="730" spans="1:38" ht="12.75">
      <c r="A730" s="112"/>
      <c r="B730" s="51">
        <v>38671</v>
      </c>
      <c r="C730" s="52" t="s">
        <v>1225</v>
      </c>
      <c r="D730" s="52"/>
      <c r="E730" s="52" t="s">
        <v>1226</v>
      </c>
      <c r="F730" s="52" t="s">
        <v>1227</v>
      </c>
      <c r="G730" s="115"/>
      <c r="H730" s="53">
        <v>911.53</v>
      </c>
      <c r="I730" s="85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</row>
    <row r="731" spans="1:38" ht="12.75">
      <c r="A731" s="112"/>
      <c r="B731" s="54">
        <v>38672</v>
      </c>
      <c r="C731" s="55" t="s">
        <v>1228</v>
      </c>
      <c r="D731" s="55"/>
      <c r="E731" s="55" t="s">
        <v>1229</v>
      </c>
      <c r="F731" s="55" t="s">
        <v>1230</v>
      </c>
      <c r="G731" s="115"/>
      <c r="H731" s="53">
        <v>912.46</v>
      </c>
      <c r="I731" s="85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</row>
    <row r="732" spans="1:38" ht="12.75">
      <c r="A732" s="112"/>
      <c r="B732" s="51">
        <v>38673</v>
      </c>
      <c r="C732" s="52" t="s">
        <v>1231</v>
      </c>
      <c r="D732" s="52"/>
      <c r="E732" s="52" t="s">
        <v>1232</v>
      </c>
      <c r="F732" s="52" t="s">
        <v>1228</v>
      </c>
      <c r="G732" s="115"/>
      <c r="H732" s="53">
        <v>914.41</v>
      </c>
      <c r="I732" s="85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</row>
    <row r="733" spans="1:38" ht="12.75">
      <c r="A733" s="112"/>
      <c r="B733" s="54">
        <v>38674</v>
      </c>
      <c r="C733" s="55" t="s">
        <v>1233</v>
      </c>
      <c r="D733" s="55"/>
      <c r="E733" s="55" t="s">
        <v>1234</v>
      </c>
      <c r="F733" s="55" t="s">
        <v>1231</v>
      </c>
      <c r="G733" s="115"/>
      <c r="H733" s="53">
        <v>918.98</v>
      </c>
      <c r="I733" s="85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</row>
    <row r="734" spans="1:38" ht="12.75">
      <c r="A734" s="112"/>
      <c r="B734" s="51">
        <v>38677</v>
      </c>
      <c r="C734" s="52" t="s">
        <v>1235</v>
      </c>
      <c r="D734" s="52"/>
      <c r="E734" s="52" t="s">
        <v>1236</v>
      </c>
      <c r="F734" s="52" t="s">
        <v>1237</v>
      </c>
      <c r="G734" s="115"/>
      <c r="H734" s="53">
        <v>922.74</v>
      </c>
      <c r="I734" s="85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</row>
    <row r="735" spans="1:38" ht="12.75">
      <c r="A735" s="112"/>
      <c r="B735" s="54">
        <v>38678</v>
      </c>
      <c r="C735" s="55" t="s">
        <v>1238</v>
      </c>
      <c r="D735" s="55"/>
      <c r="E735" s="55" t="s">
        <v>1239</v>
      </c>
      <c r="F735" s="55" t="s">
        <v>1240</v>
      </c>
      <c r="G735" s="115"/>
      <c r="H735" s="53">
        <v>916.84</v>
      </c>
      <c r="I735" s="85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</row>
    <row r="736" spans="1:38" ht="12.75">
      <c r="A736" s="112"/>
      <c r="B736" s="51">
        <v>38679</v>
      </c>
      <c r="C736" s="52" t="s">
        <v>1241</v>
      </c>
      <c r="D736" s="52"/>
      <c r="E736" s="52" t="s">
        <v>1242</v>
      </c>
      <c r="F736" s="52" t="s">
        <v>1238</v>
      </c>
      <c r="G736" s="115"/>
      <c r="H736" s="53">
        <v>921.71</v>
      </c>
      <c r="I736" s="85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</row>
    <row r="737" spans="1:38" ht="12.75">
      <c r="A737" s="112"/>
      <c r="B737" s="54">
        <v>38680</v>
      </c>
      <c r="C737" s="55" t="s">
        <v>1243</v>
      </c>
      <c r="D737" s="55"/>
      <c r="E737" s="55" t="s">
        <v>1244</v>
      </c>
      <c r="F737" s="55" t="s">
        <v>1245</v>
      </c>
      <c r="G737" s="115"/>
      <c r="H737" s="53">
        <v>917.62</v>
      </c>
      <c r="I737" s="85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</row>
    <row r="738" spans="1:38" ht="12.75">
      <c r="A738" s="112"/>
      <c r="B738" s="51">
        <v>38681</v>
      </c>
      <c r="C738" s="52" t="s">
        <v>1246</v>
      </c>
      <c r="D738" s="52"/>
      <c r="E738" s="52" t="s">
        <v>1247</v>
      </c>
      <c r="F738" s="52" t="s">
        <v>1248</v>
      </c>
      <c r="G738" s="115"/>
      <c r="H738" s="53">
        <v>919.65</v>
      </c>
      <c r="I738" s="85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</row>
    <row r="739" spans="1:38" ht="12.75">
      <c r="A739" s="112"/>
      <c r="B739" s="54">
        <v>38684</v>
      </c>
      <c r="C739" s="55" t="s">
        <v>1249</v>
      </c>
      <c r="D739" s="55"/>
      <c r="E739" s="55" t="s">
        <v>1250</v>
      </c>
      <c r="F739" s="55" t="s">
        <v>1251</v>
      </c>
      <c r="G739" s="115"/>
      <c r="H739" s="53">
        <v>921.8</v>
      </c>
      <c r="I739" s="85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</row>
    <row r="740" spans="1:38" ht="12.75">
      <c r="A740" s="112"/>
      <c r="B740" s="51">
        <v>38685</v>
      </c>
      <c r="C740" s="52" t="s">
        <v>1252</v>
      </c>
      <c r="D740" s="52"/>
      <c r="E740" s="52" t="s">
        <v>1253</v>
      </c>
      <c r="F740" s="52" t="s">
        <v>1254</v>
      </c>
      <c r="G740" s="115"/>
      <c r="H740" s="53">
        <v>919.32</v>
      </c>
      <c r="I740" s="85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</row>
    <row r="741" spans="1:38" ht="12.75">
      <c r="A741" s="112"/>
      <c r="B741" s="54">
        <v>38686</v>
      </c>
      <c r="C741" s="55" t="s">
        <v>1255</v>
      </c>
      <c r="D741" s="55"/>
      <c r="E741" s="55" t="s">
        <v>1256</v>
      </c>
      <c r="F741" s="55" t="s">
        <v>1255</v>
      </c>
      <c r="G741" s="115"/>
      <c r="H741" s="53">
        <v>911.16</v>
      </c>
      <c r="I741" s="85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</row>
    <row r="742" spans="1:38" ht="12.75">
      <c r="A742" s="112"/>
      <c r="B742" s="51">
        <v>38687</v>
      </c>
      <c r="C742" s="52" t="s">
        <v>1257</v>
      </c>
      <c r="D742" s="52"/>
      <c r="E742" s="52" t="s">
        <v>1258</v>
      </c>
      <c r="F742" s="52" t="s">
        <v>1255</v>
      </c>
      <c r="G742" s="115"/>
      <c r="H742" s="53">
        <v>927.16</v>
      </c>
      <c r="I742" s="85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</row>
    <row r="743" spans="1:38" ht="12.75">
      <c r="A743" s="112"/>
      <c r="B743" s="54">
        <v>38688</v>
      </c>
      <c r="C743" s="55" t="s">
        <v>1259</v>
      </c>
      <c r="D743" s="55"/>
      <c r="E743" s="55" t="s">
        <v>1260</v>
      </c>
      <c r="F743" s="55" t="s">
        <v>1261</v>
      </c>
      <c r="G743" s="115"/>
      <c r="H743" s="53">
        <v>933.69</v>
      </c>
      <c r="I743" s="85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</row>
    <row r="744" spans="1:38" ht="12.75">
      <c r="A744" s="112"/>
      <c r="B744" s="51">
        <v>38691</v>
      </c>
      <c r="C744" s="52" t="s">
        <v>1262</v>
      </c>
      <c r="D744" s="52"/>
      <c r="E744" s="52" t="s">
        <v>1263</v>
      </c>
      <c r="F744" s="52" t="s">
        <v>1262</v>
      </c>
      <c r="G744" s="115"/>
      <c r="H744" s="53">
        <v>926.98</v>
      </c>
      <c r="I744" s="85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</row>
    <row r="745" spans="1:38" ht="12.75">
      <c r="A745" s="112"/>
      <c r="B745" s="54">
        <v>38692</v>
      </c>
      <c r="C745" s="55" t="s">
        <v>1264</v>
      </c>
      <c r="D745" s="55"/>
      <c r="E745" s="55" t="s">
        <v>1265</v>
      </c>
      <c r="F745" s="55" t="s">
        <v>1262</v>
      </c>
      <c r="G745" s="115"/>
      <c r="H745" s="53">
        <v>936.08</v>
      </c>
      <c r="I745" s="85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</row>
    <row r="746" spans="1:38" ht="12.75">
      <c r="A746" s="112"/>
      <c r="B746" s="51">
        <v>38693</v>
      </c>
      <c r="C746" s="52" t="s">
        <v>1266</v>
      </c>
      <c r="D746" s="52"/>
      <c r="E746" s="52" t="s">
        <v>1267</v>
      </c>
      <c r="F746" s="52" t="s">
        <v>1268</v>
      </c>
      <c r="G746" s="115"/>
      <c r="H746" s="53">
        <v>936.78</v>
      </c>
      <c r="I746" s="85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</row>
    <row r="747" spans="1:38" ht="12.75">
      <c r="A747" s="112"/>
      <c r="B747" s="54">
        <v>38694</v>
      </c>
      <c r="C747" s="55" t="s">
        <v>1269</v>
      </c>
      <c r="D747" s="55"/>
      <c r="E747" s="55" t="s">
        <v>1269</v>
      </c>
      <c r="F747" s="55" t="s">
        <v>1270</v>
      </c>
      <c r="G747" s="115"/>
      <c r="H747" s="53">
        <v>943.05</v>
      </c>
      <c r="I747" s="85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</row>
    <row r="748" spans="1:38" ht="12.75">
      <c r="A748" s="112"/>
      <c r="B748" s="51">
        <v>38695</v>
      </c>
      <c r="C748" s="52" t="s">
        <v>1271</v>
      </c>
      <c r="D748" s="52"/>
      <c r="E748" s="52" t="s">
        <v>1272</v>
      </c>
      <c r="F748" s="52" t="s">
        <v>1273</v>
      </c>
      <c r="G748" s="115"/>
      <c r="H748" s="53">
        <v>943.16</v>
      </c>
      <c r="I748" s="85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</row>
    <row r="749" spans="1:38" ht="12.75">
      <c r="A749" s="112"/>
      <c r="B749" s="54">
        <v>38698</v>
      </c>
      <c r="C749" s="55" t="s">
        <v>1274</v>
      </c>
      <c r="D749" s="55"/>
      <c r="E749" s="55" t="s">
        <v>1275</v>
      </c>
      <c r="F749" s="55" t="s">
        <v>1276</v>
      </c>
      <c r="G749" s="115"/>
      <c r="H749" s="53">
        <v>940.29</v>
      </c>
      <c r="I749" s="85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</row>
    <row r="750" spans="1:38" ht="12.75">
      <c r="A750" s="112"/>
      <c r="B750" s="51">
        <v>38699</v>
      </c>
      <c r="C750" s="52" t="s">
        <v>1277</v>
      </c>
      <c r="D750" s="52"/>
      <c r="E750" s="52" t="s">
        <v>1278</v>
      </c>
      <c r="F750" s="52" t="s">
        <v>1279</v>
      </c>
      <c r="G750" s="115"/>
      <c r="H750" s="53">
        <v>942.78</v>
      </c>
      <c r="I750" s="85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</row>
    <row r="751" spans="1:38" ht="12.75">
      <c r="A751" s="112"/>
      <c r="B751" s="54">
        <v>38700</v>
      </c>
      <c r="C751" s="55" t="s">
        <v>1280</v>
      </c>
      <c r="D751" s="55"/>
      <c r="E751" s="55" t="s">
        <v>1277</v>
      </c>
      <c r="F751" s="55" t="s">
        <v>1281</v>
      </c>
      <c r="G751" s="115"/>
      <c r="H751" s="53">
        <v>937.12</v>
      </c>
      <c r="I751" s="85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</row>
    <row r="752" spans="1:38" ht="12.75">
      <c r="A752" s="112"/>
      <c r="B752" s="51">
        <v>38701</v>
      </c>
      <c r="C752" s="52" t="s">
        <v>1282</v>
      </c>
      <c r="D752" s="52"/>
      <c r="E752" s="52" t="s">
        <v>1283</v>
      </c>
      <c r="F752" s="52" t="s">
        <v>1284</v>
      </c>
      <c r="G752" s="115"/>
      <c r="H752" s="53">
        <v>934.79</v>
      </c>
      <c r="I752" s="85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</row>
    <row r="753" spans="1:38" ht="12.75">
      <c r="A753" s="112"/>
      <c r="B753" s="54">
        <v>38702</v>
      </c>
      <c r="C753" s="55" t="s">
        <v>1285</v>
      </c>
      <c r="D753" s="55"/>
      <c r="E753" s="55" t="s">
        <v>1286</v>
      </c>
      <c r="F753" s="55" t="s">
        <v>1282</v>
      </c>
      <c r="G753" s="115"/>
      <c r="H753" s="53">
        <v>943.57</v>
      </c>
      <c r="I753" s="85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</row>
    <row r="754" spans="1:38" ht="12.75">
      <c r="A754" s="112"/>
      <c r="B754" s="51">
        <v>38705</v>
      </c>
      <c r="C754" s="52" t="s">
        <v>1287</v>
      </c>
      <c r="D754" s="52"/>
      <c r="E754" s="52" t="s">
        <v>1288</v>
      </c>
      <c r="F754" s="52" t="s">
        <v>1289</v>
      </c>
      <c r="G754" s="115"/>
      <c r="H754" s="53">
        <v>943.72</v>
      </c>
      <c r="I754" s="85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</row>
    <row r="755" spans="1:38" ht="12.75">
      <c r="A755" s="112"/>
      <c r="B755" s="54">
        <v>38706</v>
      </c>
      <c r="C755" s="55" t="s">
        <v>1290</v>
      </c>
      <c r="D755" s="55"/>
      <c r="E755" s="55" t="s">
        <v>1291</v>
      </c>
      <c r="F755" s="55" t="s">
        <v>1292</v>
      </c>
      <c r="G755" s="115"/>
      <c r="H755" s="53">
        <v>943.73</v>
      </c>
      <c r="I755" s="85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</row>
    <row r="756" spans="1:38" ht="12.75">
      <c r="A756" s="112"/>
      <c r="B756" s="51">
        <v>38707</v>
      </c>
      <c r="C756" s="52" t="s">
        <v>1293</v>
      </c>
      <c r="D756" s="52"/>
      <c r="E756" s="52" t="s">
        <v>1294</v>
      </c>
      <c r="F756" s="52" t="s">
        <v>1290</v>
      </c>
      <c r="G756" s="115"/>
      <c r="H756" s="53">
        <v>949.27</v>
      </c>
      <c r="I756" s="85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</row>
    <row r="757" spans="1:38" ht="12.75">
      <c r="A757" s="112"/>
      <c r="B757" s="54">
        <v>38708</v>
      </c>
      <c r="C757" s="55" t="s">
        <v>1295</v>
      </c>
      <c r="D757" s="55"/>
      <c r="E757" s="55" t="s">
        <v>1296</v>
      </c>
      <c r="F757" s="55" t="s">
        <v>1297</v>
      </c>
      <c r="G757" s="115"/>
      <c r="H757" s="53">
        <v>951.31</v>
      </c>
      <c r="I757" s="85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</row>
    <row r="758" spans="1:38" ht="12.75">
      <c r="A758" s="112"/>
      <c r="B758" s="51">
        <v>38709</v>
      </c>
      <c r="C758" s="52" t="s">
        <v>1298</v>
      </c>
      <c r="D758" s="52"/>
      <c r="E758" s="52" t="s">
        <v>1299</v>
      </c>
      <c r="F758" s="52" t="s">
        <v>1300</v>
      </c>
      <c r="G758" s="115"/>
      <c r="H758" s="53">
        <v>958.44</v>
      </c>
      <c r="I758" s="85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</row>
    <row r="759" spans="1:38" ht="12.75">
      <c r="A759" s="112"/>
      <c r="B759" s="54">
        <v>38713</v>
      </c>
      <c r="C759" s="55" t="s">
        <v>1301</v>
      </c>
      <c r="D759" s="55"/>
      <c r="E759" s="55" t="s">
        <v>1302</v>
      </c>
      <c r="F759" s="55" t="s">
        <v>1303</v>
      </c>
      <c r="G759" s="115"/>
      <c r="H759" s="53">
        <v>964.64</v>
      </c>
      <c r="I759" s="85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</row>
    <row r="760" spans="1:38" ht="12.75">
      <c r="A760" s="112"/>
      <c r="B760" s="51">
        <v>38714</v>
      </c>
      <c r="C760" s="52" t="s">
        <v>1304</v>
      </c>
      <c r="D760" s="52"/>
      <c r="E760" s="52" t="s">
        <v>1301</v>
      </c>
      <c r="F760" s="52" t="s">
        <v>1305</v>
      </c>
      <c r="G760" s="115"/>
      <c r="H760" s="53">
        <v>961.12</v>
      </c>
      <c r="I760" s="85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</row>
    <row r="761" spans="1:38" ht="12.75">
      <c r="A761" s="112"/>
      <c r="B761" s="54">
        <v>38715</v>
      </c>
      <c r="C761" s="55" t="s">
        <v>1306</v>
      </c>
      <c r="D761" s="55"/>
      <c r="E761" s="55" t="s">
        <v>1306</v>
      </c>
      <c r="F761" s="55" t="s">
        <v>1304</v>
      </c>
      <c r="G761" s="115"/>
      <c r="H761" s="53">
        <v>966.74</v>
      </c>
      <c r="I761" s="85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</row>
    <row r="762" spans="1:38" ht="12.75">
      <c r="A762" s="112"/>
      <c r="B762" s="51">
        <v>38716</v>
      </c>
      <c r="C762" s="52" t="s">
        <v>1307</v>
      </c>
      <c r="D762" s="52"/>
      <c r="E762" s="52" t="s">
        <v>1306</v>
      </c>
      <c r="F762" s="52" t="s">
        <v>1308</v>
      </c>
      <c r="G762" s="115"/>
      <c r="H762" s="53">
        <v>960.01</v>
      </c>
      <c r="I762" s="85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</row>
    <row r="763" spans="1:38" ht="12.75">
      <c r="A763" s="112"/>
      <c r="B763" s="54">
        <v>38719</v>
      </c>
      <c r="C763" s="55" t="s">
        <v>1309</v>
      </c>
      <c r="D763" s="55"/>
      <c r="E763" s="55" t="s">
        <v>1310</v>
      </c>
      <c r="F763" s="55" t="s">
        <v>1311</v>
      </c>
      <c r="G763" s="115"/>
      <c r="H763" s="53">
        <v>963.39</v>
      </c>
      <c r="I763" s="85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</row>
    <row r="764" spans="1:38" ht="12.75">
      <c r="A764" s="112"/>
      <c r="B764" s="51">
        <v>38720</v>
      </c>
      <c r="C764" s="52" t="s">
        <v>1312</v>
      </c>
      <c r="D764" s="52"/>
      <c r="E764" s="52" t="s">
        <v>1313</v>
      </c>
      <c r="F764" s="52" t="s">
        <v>1314</v>
      </c>
      <c r="G764" s="115"/>
      <c r="H764" s="53">
        <v>967.6</v>
      </c>
      <c r="I764" s="85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</row>
    <row r="765" spans="1:38" ht="12.75">
      <c r="A765" s="112"/>
      <c r="B765" s="54">
        <v>38721</v>
      </c>
      <c r="C765" s="55" t="s">
        <v>1315</v>
      </c>
      <c r="D765" s="55"/>
      <c r="E765" s="55" t="s">
        <v>1316</v>
      </c>
      <c r="F765" s="55" t="s">
        <v>1312</v>
      </c>
      <c r="G765" s="115"/>
      <c r="H765" s="53">
        <v>973.61</v>
      </c>
      <c r="I765" s="85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</row>
    <row r="766" spans="1:38" ht="12.75">
      <c r="A766" s="112"/>
      <c r="B766" s="51">
        <v>38722</v>
      </c>
      <c r="C766" s="52" t="s">
        <v>1317</v>
      </c>
      <c r="D766" s="52"/>
      <c r="E766" s="52" t="s">
        <v>1318</v>
      </c>
      <c r="F766" s="52" t="s">
        <v>1319</v>
      </c>
      <c r="G766" s="115"/>
      <c r="H766" s="53">
        <v>972.89</v>
      </c>
      <c r="I766" s="85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</row>
    <row r="767" spans="1:38" ht="12.75">
      <c r="A767" s="112"/>
      <c r="B767" s="54">
        <v>38726</v>
      </c>
      <c r="C767" s="55" t="s">
        <v>1320</v>
      </c>
      <c r="D767" s="55"/>
      <c r="E767" s="55" t="s">
        <v>1320</v>
      </c>
      <c r="F767" s="55" t="s">
        <v>1317</v>
      </c>
      <c r="G767" s="115"/>
      <c r="H767" s="53">
        <v>982.63</v>
      </c>
      <c r="I767" s="85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</row>
    <row r="768" spans="1:38" ht="12.75">
      <c r="A768" s="112"/>
      <c r="B768" s="51">
        <v>38727</v>
      </c>
      <c r="C768" s="52" t="s">
        <v>1321</v>
      </c>
      <c r="D768" s="52"/>
      <c r="E768" s="52" t="s">
        <v>1322</v>
      </c>
      <c r="F768" s="52" t="s">
        <v>1323</v>
      </c>
      <c r="G768" s="115"/>
      <c r="H768" s="53">
        <v>975.42</v>
      </c>
      <c r="I768" s="85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</row>
    <row r="769" spans="1:38" ht="12.75">
      <c r="A769" s="112"/>
      <c r="B769" s="54">
        <v>38728</v>
      </c>
      <c r="C769" s="55" t="s">
        <v>1324</v>
      </c>
      <c r="D769" s="55"/>
      <c r="E769" s="55" t="s">
        <v>1325</v>
      </c>
      <c r="F769" s="55" t="s">
        <v>1326</v>
      </c>
      <c r="G769" s="115"/>
      <c r="H769" s="53">
        <v>979.78</v>
      </c>
      <c r="I769" s="85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</row>
    <row r="770" spans="1:38" ht="12.75">
      <c r="A770" s="112"/>
      <c r="B770" s="51">
        <v>38729</v>
      </c>
      <c r="C770" s="52" t="s">
        <v>1327</v>
      </c>
      <c r="D770" s="52"/>
      <c r="E770" s="52" t="s">
        <v>1324</v>
      </c>
      <c r="F770" s="52" t="s">
        <v>1328</v>
      </c>
      <c r="G770" s="115"/>
      <c r="H770" s="53">
        <v>976.02</v>
      </c>
      <c r="I770" s="85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</row>
    <row r="771" spans="1:38" ht="12.75">
      <c r="A771" s="112"/>
      <c r="B771" s="54">
        <v>38730</v>
      </c>
      <c r="C771" s="55" t="s">
        <v>1329</v>
      </c>
      <c r="D771" s="55"/>
      <c r="E771" s="55" t="s">
        <v>1327</v>
      </c>
      <c r="F771" s="55" t="s">
        <v>1330</v>
      </c>
      <c r="G771" s="115"/>
      <c r="H771" s="53">
        <v>967.26</v>
      </c>
      <c r="I771" s="85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</row>
    <row r="772" spans="1:38" ht="12.75">
      <c r="A772" s="112"/>
      <c r="B772" s="51">
        <v>38733</v>
      </c>
      <c r="C772" s="52" t="s">
        <v>1331</v>
      </c>
      <c r="D772" s="52"/>
      <c r="E772" s="52" t="s">
        <v>1332</v>
      </c>
      <c r="F772" s="52" t="s">
        <v>1333</v>
      </c>
      <c r="G772" s="115"/>
      <c r="H772" s="53">
        <v>971.64</v>
      </c>
      <c r="I772" s="85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</row>
    <row r="773" spans="1:38" ht="12.75">
      <c r="A773" s="112"/>
      <c r="B773" s="54">
        <v>38734</v>
      </c>
      <c r="C773" s="55" t="s">
        <v>1334</v>
      </c>
      <c r="D773" s="55"/>
      <c r="E773" s="55" t="s">
        <v>1331</v>
      </c>
      <c r="F773" s="55" t="s">
        <v>1335</v>
      </c>
      <c r="G773" s="115"/>
      <c r="H773" s="53">
        <v>960.77</v>
      </c>
      <c r="I773" s="85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</row>
    <row r="774" spans="1:38" ht="12.75">
      <c r="A774" s="112"/>
      <c r="B774" s="51">
        <v>38735</v>
      </c>
      <c r="C774" s="52" t="s">
        <v>1336</v>
      </c>
      <c r="D774" s="52"/>
      <c r="E774" s="52" t="s">
        <v>1334</v>
      </c>
      <c r="F774" s="52" t="s">
        <v>1337</v>
      </c>
      <c r="G774" s="115"/>
      <c r="H774" s="53">
        <v>941.61</v>
      </c>
      <c r="I774" s="85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</row>
    <row r="775" spans="1:38" ht="12.75">
      <c r="A775" s="112"/>
      <c r="B775" s="54">
        <v>38736</v>
      </c>
      <c r="C775" s="55" t="s">
        <v>1338</v>
      </c>
      <c r="D775" s="55"/>
      <c r="E775" s="55" t="s">
        <v>1339</v>
      </c>
      <c r="F775" s="55" t="s">
        <v>1336</v>
      </c>
      <c r="G775" s="115"/>
      <c r="H775" s="53">
        <v>943.44</v>
      </c>
      <c r="I775" s="85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</row>
    <row r="776" spans="1:38" ht="12.75">
      <c r="A776" s="112"/>
      <c r="B776" s="51">
        <v>38737</v>
      </c>
      <c r="C776" s="52" t="s">
        <v>1340</v>
      </c>
      <c r="D776" s="52"/>
      <c r="E776" s="52" t="s">
        <v>1341</v>
      </c>
      <c r="F776" s="52" t="s">
        <v>1340</v>
      </c>
      <c r="G776" s="115"/>
      <c r="H776" s="53">
        <v>935.87</v>
      </c>
      <c r="I776" s="85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</row>
    <row r="777" spans="1:38" ht="12.75">
      <c r="A777" s="112"/>
      <c r="B777" s="54">
        <v>38740</v>
      </c>
      <c r="C777" s="55" t="s">
        <v>1342</v>
      </c>
      <c r="D777" s="55"/>
      <c r="E777" s="55" t="s">
        <v>1343</v>
      </c>
      <c r="F777" s="55" t="s">
        <v>1344</v>
      </c>
      <c r="G777" s="115"/>
      <c r="H777" s="53">
        <v>935.14</v>
      </c>
      <c r="I777" s="85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</row>
    <row r="778" spans="1:38" ht="12.75">
      <c r="A778" s="112"/>
      <c r="B778" s="51">
        <v>38741</v>
      </c>
      <c r="C778" s="52" t="s">
        <v>1345</v>
      </c>
      <c r="D778" s="52"/>
      <c r="E778" s="52" t="s">
        <v>1346</v>
      </c>
      <c r="F778" s="52" t="s">
        <v>1347</v>
      </c>
      <c r="G778" s="115"/>
      <c r="H778" s="53">
        <v>929.22</v>
      </c>
      <c r="I778" s="85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</row>
    <row r="779" spans="1:38" ht="12.75">
      <c r="A779" s="112"/>
      <c r="B779" s="54">
        <v>38742</v>
      </c>
      <c r="C779" s="55" t="s">
        <v>1348</v>
      </c>
      <c r="D779" s="55"/>
      <c r="E779" s="55" t="s">
        <v>1348</v>
      </c>
      <c r="F779" s="55" t="s">
        <v>1345</v>
      </c>
      <c r="G779" s="115"/>
      <c r="H779" s="53">
        <v>938.88</v>
      </c>
      <c r="I779" s="85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</row>
    <row r="780" spans="1:38" ht="12.75">
      <c r="A780" s="112"/>
      <c r="B780" s="51">
        <v>38743</v>
      </c>
      <c r="C780" s="52" t="s">
        <v>1349</v>
      </c>
      <c r="D780" s="52"/>
      <c r="E780" s="52" t="s">
        <v>1350</v>
      </c>
      <c r="F780" s="52" t="s">
        <v>1351</v>
      </c>
      <c r="G780" s="115"/>
      <c r="H780" s="53">
        <v>946.16</v>
      </c>
      <c r="I780" s="85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</row>
    <row r="781" spans="1:38" ht="12.75">
      <c r="A781" s="112"/>
      <c r="B781" s="54">
        <v>38744</v>
      </c>
      <c r="C781" s="55" t="s">
        <v>1308</v>
      </c>
      <c r="D781" s="55"/>
      <c r="E781" s="55" t="s">
        <v>1352</v>
      </c>
      <c r="F781" s="55" t="s">
        <v>1349</v>
      </c>
      <c r="G781" s="115"/>
      <c r="H781" s="53">
        <v>959.35</v>
      </c>
      <c r="I781" s="85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</row>
    <row r="782" spans="1:38" ht="12.75">
      <c r="A782" s="112"/>
      <c r="B782" s="51">
        <v>38747</v>
      </c>
      <c r="C782" s="52" t="s">
        <v>1353</v>
      </c>
      <c r="D782" s="52"/>
      <c r="E782" s="52" t="s">
        <v>1354</v>
      </c>
      <c r="F782" s="52" t="s">
        <v>1355</v>
      </c>
      <c r="G782" s="115"/>
      <c r="H782" s="53">
        <v>958.99</v>
      </c>
      <c r="I782" s="85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</row>
    <row r="783" spans="1:38" ht="12.75">
      <c r="A783" s="112"/>
      <c r="B783" s="54">
        <v>38748</v>
      </c>
      <c r="C783" s="55" t="s">
        <v>1356</v>
      </c>
      <c r="D783" s="55"/>
      <c r="E783" s="55" t="s">
        <v>1357</v>
      </c>
      <c r="F783" s="55" t="s">
        <v>1358</v>
      </c>
      <c r="G783" s="115"/>
      <c r="H783" s="53">
        <v>961.98</v>
      </c>
      <c r="I783" s="85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</row>
    <row r="784" spans="1:38" ht="12.75">
      <c r="A784" s="112"/>
      <c r="B784" s="51">
        <v>38749</v>
      </c>
      <c r="C784" s="52" t="s">
        <v>1359</v>
      </c>
      <c r="D784" s="52"/>
      <c r="E784" s="52" t="s">
        <v>1360</v>
      </c>
      <c r="F784" s="52" t="s">
        <v>1356</v>
      </c>
      <c r="G784" s="115"/>
      <c r="H784" s="53">
        <v>968.9</v>
      </c>
      <c r="I784" s="85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</row>
    <row r="785" spans="1:38" ht="12.75">
      <c r="A785" s="112"/>
      <c r="B785" s="54">
        <v>38750</v>
      </c>
      <c r="C785" s="55" t="s">
        <v>1361</v>
      </c>
      <c r="D785" s="55"/>
      <c r="E785" s="55" t="s">
        <v>1362</v>
      </c>
      <c r="F785" s="55" t="s">
        <v>1363</v>
      </c>
      <c r="G785" s="115"/>
      <c r="H785" s="53">
        <v>969.68</v>
      </c>
      <c r="I785" s="85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</row>
    <row r="786" spans="1:38" ht="12.75">
      <c r="A786" s="112"/>
      <c r="B786" s="51">
        <v>38751</v>
      </c>
      <c r="C786" s="52" t="s">
        <v>1364</v>
      </c>
      <c r="D786" s="52"/>
      <c r="E786" s="52" t="s">
        <v>1365</v>
      </c>
      <c r="F786" s="52">
        <v>962</v>
      </c>
      <c r="G786" s="115"/>
      <c r="H786" s="53">
        <v>963.14</v>
      </c>
      <c r="I786" s="85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</row>
    <row r="787" spans="1:38" ht="12.75">
      <c r="A787" s="112"/>
      <c r="B787" s="54">
        <v>38754</v>
      </c>
      <c r="C787" s="55" t="s">
        <v>1366</v>
      </c>
      <c r="D787" s="55"/>
      <c r="E787" s="55" t="s">
        <v>1367</v>
      </c>
      <c r="F787" s="55" t="s">
        <v>1364</v>
      </c>
      <c r="G787" s="115"/>
      <c r="H787" s="53">
        <v>968.45</v>
      </c>
      <c r="I787" s="85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</row>
    <row r="788" spans="1:38" ht="12.75">
      <c r="A788" s="112"/>
      <c r="B788" s="51">
        <v>38755</v>
      </c>
      <c r="C788" s="52" t="s">
        <v>1368</v>
      </c>
      <c r="D788" s="52"/>
      <c r="E788" s="52" t="s">
        <v>1328</v>
      </c>
      <c r="F788" s="52" t="s">
        <v>1369</v>
      </c>
      <c r="G788" s="115"/>
      <c r="H788" s="53">
        <v>961.71</v>
      </c>
      <c r="I788" s="85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</row>
    <row r="789" spans="1:38" ht="12.75">
      <c r="A789" s="112"/>
      <c r="B789" s="54">
        <v>38756</v>
      </c>
      <c r="C789" s="55" t="s">
        <v>1370</v>
      </c>
      <c r="D789" s="55"/>
      <c r="E789" s="55" t="s">
        <v>1371</v>
      </c>
      <c r="F789" s="55" t="s">
        <v>1372</v>
      </c>
      <c r="G789" s="115"/>
      <c r="H789" s="53">
        <v>965.81</v>
      </c>
      <c r="I789" s="85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</row>
    <row r="790" spans="1:38" ht="12.75">
      <c r="A790" s="112"/>
      <c r="B790" s="51">
        <v>38757</v>
      </c>
      <c r="C790" s="52" t="s">
        <v>1373</v>
      </c>
      <c r="D790" s="52"/>
      <c r="E790" s="52" t="s">
        <v>1374</v>
      </c>
      <c r="F790" s="52" t="s">
        <v>1370</v>
      </c>
      <c r="G790" s="115"/>
      <c r="H790" s="53">
        <v>977.4</v>
      </c>
      <c r="I790" s="85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</row>
    <row r="791" spans="1:38" ht="12.75">
      <c r="A791" s="112"/>
      <c r="B791" s="54">
        <v>38758</v>
      </c>
      <c r="C791" s="55" t="s">
        <v>1375</v>
      </c>
      <c r="D791" s="55"/>
      <c r="E791" s="55" t="s">
        <v>1373</v>
      </c>
      <c r="F791" s="55" t="s">
        <v>1376</v>
      </c>
      <c r="G791" s="115"/>
      <c r="H791" s="53">
        <v>968.57</v>
      </c>
      <c r="I791" s="85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</row>
    <row r="792" spans="1:38" ht="12.75">
      <c r="A792" s="112"/>
      <c r="B792" s="51">
        <v>38761</v>
      </c>
      <c r="C792" s="52" t="s">
        <v>1377</v>
      </c>
      <c r="D792" s="52"/>
      <c r="E792" s="52" t="s">
        <v>1378</v>
      </c>
      <c r="F792" s="52" t="s">
        <v>1375</v>
      </c>
      <c r="G792" s="115"/>
      <c r="H792" s="53">
        <v>973.37</v>
      </c>
      <c r="I792" s="85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</row>
    <row r="793" spans="1:38" ht="12.75">
      <c r="A793" s="112"/>
      <c r="B793" s="54">
        <v>38762</v>
      </c>
      <c r="C793" s="55" t="s">
        <v>1379</v>
      </c>
      <c r="D793" s="55"/>
      <c r="E793" s="55" t="s">
        <v>1380</v>
      </c>
      <c r="F793" s="55" t="s">
        <v>1377</v>
      </c>
      <c r="G793" s="115"/>
      <c r="H793" s="53">
        <v>977.83</v>
      </c>
      <c r="I793" s="85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</row>
    <row r="794" spans="1:38" ht="12.75">
      <c r="A794" s="112"/>
      <c r="B794" s="51">
        <v>38763</v>
      </c>
      <c r="C794" s="52" t="s">
        <v>1381</v>
      </c>
      <c r="D794" s="52"/>
      <c r="E794" s="52" t="s">
        <v>1382</v>
      </c>
      <c r="F794" s="52" t="s">
        <v>1383</v>
      </c>
      <c r="G794" s="115"/>
      <c r="H794" s="53">
        <v>976.12</v>
      </c>
      <c r="I794" s="85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</row>
    <row r="795" spans="1:38" ht="12.75">
      <c r="A795" s="112"/>
      <c r="B795" s="54">
        <v>38764</v>
      </c>
      <c r="C795" s="55" t="s">
        <v>1384</v>
      </c>
      <c r="D795" s="55"/>
      <c r="E795" s="55" t="s">
        <v>1385</v>
      </c>
      <c r="F795" s="55" t="s">
        <v>1381</v>
      </c>
      <c r="G795" s="115"/>
      <c r="H795" s="53">
        <v>983.58</v>
      </c>
      <c r="I795" s="85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</row>
    <row r="796" spans="1:38" ht="12.75">
      <c r="A796" s="112"/>
      <c r="B796" s="51">
        <v>38765</v>
      </c>
      <c r="C796" s="52" t="s">
        <v>1386</v>
      </c>
      <c r="D796" s="52"/>
      <c r="E796" s="52" t="s">
        <v>1387</v>
      </c>
      <c r="F796" s="52" t="s">
        <v>1386</v>
      </c>
      <c r="G796" s="115"/>
      <c r="H796" s="53">
        <v>982.89</v>
      </c>
      <c r="I796" s="85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</row>
    <row r="797" spans="1:38" ht="12.75">
      <c r="A797" s="112"/>
      <c r="B797" s="54">
        <v>38768</v>
      </c>
      <c r="C797" s="55" t="s">
        <v>1388</v>
      </c>
      <c r="D797" s="55"/>
      <c r="E797" s="55" t="s">
        <v>1389</v>
      </c>
      <c r="F797" s="55" t="s">
        <v>1390</v>
      </c>
      <c r="G797" s="115"/>
      <c r="H797" s="53">
        <v>985.77</v>
      </c>
      <c r="I797" s="85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</row>
    <row r="798" spans="1:38" ht="12.75">
      <c r="A798" s="112"/>
      <c r="B798" s="51">
        <v>38769</v>
      </c>
      <c r="C798" s="52" t="s">
        <v>1391</v>
      </c>
      <c r="D798" s="52"/>
      <c r="E798" s="52" t="s">
        <v>1392</v>
      </c>
      <c r="F798" s="52" t="s">
        <v>1388</v>
      </c>
      <c r="G798" s="115"/>
      <c r="H798" s="53">
        <v>993.51</v>
      </c>
      <c r="I798" s="85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</row>
    <row r="799" spans="1:38" ht="12.75">
      <c r="A799" s="112"/>
      <c r="B799" s="54">
        <v>38770</v>
      </c>
      <c r="C799" s="55" t="s">
        <v>1393</v>
      </c>
      <c r="D799" s="55"/>
      <c r="E799" s="55" t="s">
        <v>1394</v>
      </c>
      <c r="F799" s="55" t="s">
        <v>1395</v>
      </c>
      <c r="G799" s="115"/>
      <c r="H799" s="53">
        <v>1001.06</v>
      </c>
      <c r="I799" s="85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</row>
    <row r="800" spans="1:38" ht="12.75">
      <c r="A800" s="112"/>
      <c r="B800" s="51">
        <v>38771</v>
      </c>
      <c r="C800" s="52" t="s">
        <v>1396</v>
      </c>
      <c r="D800" s="52"/>
      <c r="E800" s="52" t="s">
        <v>1397</v>
      </c>
      <c r="F800" s="52" t="s">
        <v>1398</v>
      </c>
      <c r="G800" s="115"/>
      <c r="H800" s="53">
        <v>1001.66</v>
      </c>
      <c r="I800" s="85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</row>
    <row r="801" spans="1:38" ht="12.75">
      <c r="A801" s="112"/>
      <c r="B801" s="54">
        <v>38772</v>
      </c>
      <c r="C801" s="55" t="s">
        <v>1399</v>
      </c>
      <c r="D801" s="55"/>
      <c r="E801" s="55" t="s">
        <v>1399</v>
      </c>
      <c r="F801" s="55" t="s">
        <v>1396</v>
      </c>
      <c r="G801" s="115"/>
      <c r="H801" s="53">
        <v>1010.74</v>
      </c>
      <c r="I801" s="85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</row>
    <row r="802" spans="1:38" ht="12.75">
      <c r="A802" s="112"/>
      <c r="B802" s="51">
        <v>38775</v>
      </c>
      <c r="C802" s="52" t="s">
        <v>1400</v>
      </c>
      <c r="D802" s="52"/>
      <c r="E802" s="52" t="s">
        <v>1401</v>
      </c>
      <c r="F802" s="52" t="s">
        <v>1402</v>
      </c>
      <c r="G802" s="115"/>
      <c r="H802" s="53">
        <v>1015.71</v>
      </c>
      <c r="I802" s="85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</row>
    <row r="803" spans="1:38" ht="12.75">
      <c r="A803" s="112"/>
      <c r="B803" s="54">
        <v>38776</v>
      </c>
      <c r="C803" s="55" t="s">
        <v>1403</v>
      </c>
      <c r="D803" s="55"/>
      <c r="E803" s="55" t="s">
        <v>1404</v>
      </c>
      <c r="F803" s="55" t="s">
        <v>1405</v>
      </c>
      <c r="G803" s="115"/>
      <c r="H803" s="53">
        <v>995.01</v>
      </c>
      <c r="I803" s="85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</row>
    <row r="804" spans="1:38" ht="12.75">
      <c r="A804" s="112"/>
      <c r="B804" s="51">
        <v>38777</v>
      </c>
      <c r="C804" s="52">
        <v>1006</v>
      </c>
      <c r="D804" s="52"/>
      <c r="E804" s="52" t="s">
        <v>1406</v>
      </c>
      <c r="F804" s="52" t="s">
        <v>1407</v>
      </c>
      <c r="G804" s="115"/>
      <c r="H804" s="53">
        <v>1006</v>
      </c>
      <c r="I804" s="85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</row>
    <row r="805" spans="1:38" ht="12.75">
      <c r="A805" s="112"/>
      <c r="B805" s="54">
        <v>38778</v>
      </c>
      <c r="C805" s="55" t="s">
        <v>1408</v>
      </c>
      <c r="D805" s="55"/>
      <c r="E805" s="55" t="s">
        <v>1409</v>
      </c>
      <c r="F805" s="55" t="s">
        <v>1410</v>
      </c>
      <c r="G805" s="115"/>
      <c r="H805" s="53">
        <v>1005.82</v>
      </c>
      <c r="I805" s="85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</row>
    <row r="806" spans="1:38" ht="12.75">
      <c r="A806" s="112"/>
      <c r="B806" s="51">
        <v>38779</v>
      </c>
      <c r="C806" s="52" t="s">
        <v>1411</v>
      </c>
      <c r="D806" s="52"/>
      <c r="E806" s="52" t="s">
        <v>1412</v>
      </c>
      <c r="F806" s="52" t="s">
        <v>1413</v>
      </c>
      <c r="G806" s="115"/>
      <c r="H806" s="53">
        <v>1010.05</v>
      </c>
      <c r="I806" s="85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</row>
    <row r="807" spans="1:38" ht="12.75">
      <c r="A807" s="112"/>
      <c r="B807" s="54">
        <v>38782</v>
      </c>
      <c r="C807" s="55" t="s">
        <v>1414</v>
      </c>
      <c r="D807" s="55"/>
      <c r="E807" s="55" t="s">
        <v>1415</v>
      </c>
      <c r="F807" s="55" t="s">
        <v>1411</v>
      </c>
      <c r="G807" s="115"/>
      <c r="H807" s="53">
        <v>1014.78</v>
      </c>
      <c r="I807" s="85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</row>
    <row r="808" spans="1:38" ht="12.75">
      <c r="A808" s="112"/>
      <c r="B808" s="51">
        <v>38783</v>
      </c>
      <c r="C808" s="52" t="s">
        <v>1416</v>
      </c>
      <c r="D808" s="52"/>
      <c r="E808" s="52" t="s">
        <v>1414</v>
      </c>
      <c r="F808" s="52" t="s">
        <v>1417</v>
      </c>
      <c r="G808" s="115"/>
      <c r="H808" s="53">
        <v>1006.28</v>
      </c>
      <c r="I808" s="85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</row>
    <row r="809" spans="1:38" ht="12.75">
      <c r="A809" s="112"/>
      <c r="B809" s="54">
        <v>38784</v>
      </c>
      <c r="C809" s="55" t="s">
        <v>1418</v>
      </c>
      <c r="D809" s="55"/>
      <c r="E809" s="55" t="s">
        <v>1419</v>
      </c>
      <c r="F809" s="55" t="s">
        <v>1420</v>
      </c>
      <c r="G809" s="115"/>
      <c r="H809" s="53">
        <v>997.44</v>
      </c>
      <c r="I809" s="85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</row>
    <row r="810" spans="1:38" ht="12.75">
      <c r="A810" s="112"/>
      <c r="B810" s="51">
        <v>38785</v>
      </c>
      <c r="C810" s="52" t="s">
        <v>1421</v>
      </c>
      <c r="D810" s="52"/>
      <c r="E810" s="52" t="s">
        <v>1422</v>
      </c>
      <c r="F810" s="52" t="s">
        <v>1418</v>
      </c>
      <c r="G810" s="115"/>
      <c r="H810" s="53">
        <v>1007.76</v>
      </c>
      <c r="I810" s="85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</row>
    <row r="811" spans="1:38" ht="12.75">
      <c r="A811" s="112"/>
      <c r="B811" s="54">
        <v>38786</v>
      </c>
      <c r="C811" s="55" t="s">
        <v>1423</v>
      </c>
      <c r="D811" s="55"/>
      <c r="E811" s="55" t="s">
        <v>1424</v>
      </c>
      <c r="F811" s="55" t="s">
        <v>1425</v>
      </c>
      <c r="G811" s="115"/>
      <c r="H811" s="53">
        <v>1009.43</v>
      </c>
      <c r="I811" s="85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</row>
    <row r="812" spans="1:38" ht="12.75">
      <c r="A812" s="112"/>
      <c r="B812" s="51">
        <v>38789</v>
      </c>
      <c r="C812" s="52" t="s">
        <v>1426</v>
      </c>
      <c r="D812" s="52"/>
      <c r="E812" s="52" t="s">
        <v>1427</v>
      </c>
      <c r="F812" s="52" t="s">
        <v>1423</v>
      </c>
      <c r="G812" s="115"/>
      <c r="H812" s="53">
        <v>1018.36</v>
      </c>
      <c r="I812" s="85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</row>
    <row r="813" spans="1:38" ht="12.75">
      <c r="A813" s="112"/>
      <c r="B813" s="54">
        <v>38790</v>
      </c>
      <c r="C813" s="55" t="s">
        <v>1428</v>
      </c>
      <c r="D813" s="55"/>
      <c r="E813" s="55" t="s">
        <v>1429</v>
      </c>
      <c r="F813" s="55" t="s">
        <v>1430</v>
      </c>
      <c r="G813" s="115"/>
      <c r="H813" s="53">
        <v>1017.71</v>
      </c>
      <c r="I813" s="85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</row>
    <row r="814" spans="1:38" ht="12.75">
      <c r="A814" s="112"/>
      <c r="B814" s="51">
        <v>38791</v>
      </c>
      <c r="C814" s="52" t="s">
        <v>1431</v>
      </c>
      <c r="D814" s="52"/>
      <c r="E814" s="52" t="s">
        <v>1432</v>
      </c>
      <c r="F814" s="52" t="s">
        <v>1428</v>
      </c>
      <c r="G814" s="115"/>
      <c r="H814" s="53">
        <v>1024.44</v>
      </c>
      <c r="I814" s="85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</row>
    <row r="815" spans="1:38" ht="12.75">
      <c r="A815" s="112"/>
      <c r="B815" s="54">
        <v>38792</v>
      </c>
      <c r="C815" s="55" t="s">
        <v>1433</v>
      </c>
      <c r="D815" s="55"/>
      <c r="E815" s="55" t="s">
        <v>1434</v>
      </c>
      <c r="F815" s="55" t="s">
        <v>1435</v>
      </c>
      <c r="G815" s="115"/>
      <c r="H815" s="53">
        <v>1030.2</v>
      </c>
      <c r="I815" s="85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</row>
    <row r="816" spans="1:38" ht="12.75">
      <c r="A816" s="112"/>
      <c r="B816" s="51">
        <v>38793</v>
      </c>
      <c r="C816" s="52" t="s">
        <v>1436</v>
      </c>
      <c r="D816" s="52"/>
      <c r="E816" s="52" t="s">
        <v>1437</v>
      </c>
      <c r="F816" s="52" t="s">
        <v>1433</v>
      </c>
      <c r="G816" s="115"/>
      <c r="H816" s="53">
        <v>1034.06</v>
      </c>
      <c r="I816" s="85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</row>
    <row r="817" spans="1:38" ht="12.75">
      <c r="A817" s="112"/>
      <c r="B817" s="54">
        <v>38796</v>
      </c>
      <c r="C817" s="55" t="s">
        <v>1438</v>
      </c>
      <c r="D817" s="55"/>
      <c r="E817" s="55" t="s">
        <v>1439</v>
      </c>
      <c r="F817" s="55" t="s">
        <v>1436</v>
      </c>
      <c r="G817" s="115"/>
      <c r="H817" s="53">
        <v>1041.37</v>
      </c>
      <c r="I817" s="85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</row>
    <row r="818" spans="1:38" ht="12.75">
      <c r="A818" s="112"/>
      <c r="B818" s="51">
        <v>38797</v>
      </c>
      <c r="C818" s="52" t="s">
        <v>1440</v>
      </c>
      <c r="D818" s="52"/>
      <c r="E818" s="52" t="s">
        <v>1441</v>
      </c>
      <c r="F818" s="52" t="s">
        <v>1442</v>
      </c>
      <c r="G818" s="115"/>
      <c r="H818" s="53">
        <v>1045.12</v>
      </c>
      <c r="I818" s="85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</row>
    <row r="819" spans="1:38" ht="12.75">
      <c r="A819" s="112"/>
      <c r="B819" s="54">
        <v>38798</v>
      </c>
      <c r="C819" s="55" t="s">
        <v>1443</v>
      </c>
      <c r="D819" s="55"/>
      <c r="E819" s="55" t="s">
        <v>1444</v>
      </c>
      <c r="F819" s="55" t="s">
        <v>1445</v>
      </c>
      <c r="G819" s="115"/>
      <c r="H819" s="53">
        <v>1047.12</v>
      </c>
      <c r="I819" s="85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</row>
    <row r="820" spans="1:42" ht="12.75">
      <c r="A820" s="112"/>
      <c r="B820" s="51">
        <v>38799</v>
      </c>
      <c r="C820" s="52" t="s">
        <v>1446</v>
      </c>
      <c r="D820" s="52"/>
      <c r="E820" s="52" t="s">
        <v>1447</v>
      </c>
      <c r="F820" s="52" t="s">
        <v>1443</v>
      </c>
      <c r="G820" s="115"/>
      <c r="H820" s="53">
        <v>1054.54</v>
      </c>
      <c r="I820" s="85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</row>
    <row r="821" spans="1:42" ht="12.75">
      <c r="A821" s="112"/>
      <c r="B821" s="54">
        <v>38800</v>
      </c>
      <c r="C821" s="55" t="s">
        <v>1448</v>
      </c>
      <c r="D821" s="55"/>
      <c r="E821" s="55" t="s">
        <v>1449</v>
      </c>
      <c r="F821" s="55" t="s">
        <v>1450</v>
      </c>
      <c r="G821" s="115"/>
      <c r="H821" s="53">
        <v>1063.74</v>
      </c>
      <c r="I821" s="85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</row>
    <row r="822" spans="1:42" ht="12.75">
      <c r="A822" s="112"/>
      <c r="B822" s="51">
        <v>38803</v>
      </c>
      <c r="C822" s="52" t="s">
        <v>1451</v>
      </c>
      <c r="D822" s="52"/>
      <c r="E822" s="52" t="s">
        <v>1448</v>
      </c>
      <c r="F822" s="52" t="s">
        <v>1452</v>
      </c>
      <c r="G822" s="115"/>
      <c r="H822" s="53">
        <v>1056.92</v>
      </c>
      <c r="I822" s="85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</row>
    <row r="823" spans="1:42" ht="12.75">
      <c r="A823" s="112"/>
      <c r="B823" s="54">
        <v>38804</v>
      </c>
      <c r="C823" s="55" t="s">
        <v>1453</v>
      </c>
      <c r="D823" s="55"/>
      <c r="E823" s="55" t="s">
        <v>1454</v>
      </c>
      <c r="F823" s="55" t="s">
        <v>1455</v>
      </c>
      <c r="G823" s="115"/>
      <c r="H823" s="53">
        <v>1052.67</v>
      </c>
      <c r="I823" s="85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</row>
    <row r="824" spans="1:42" ht="12.75">
      <c r="A824" s="112"/>
      <c r="B824" s="51">
        <v>38805</v>
      </c>
      <c r="C824" s="52" t="s">
        <v>1456</v>
      </c>
      <c r="D824" s="52"/>
      <c r="E824" s="52" t="s">
        <v>1457</v>
      </c>
      <c r="F824" s="52" t="s">
        <v>1458</v>
      </c>
      <c r="G824" s="115"/>
      <c r="H824" s="53">
        <v>1059.93</v>
      </c>
      <c r="I824" s="85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</row>
    <row r="825" spans="1:42" ht="12.75">
      <c r="A825" s="112"/>
      <c r="B825" s="54">
        <v>38806</v>
      </c>
      <c r="C825" s="55" t="s">
        <v>1459</v>
      </c>
      <c r="D825" s="55"/>
      <c r="E825" s="55" t="s">
        <v>1460</v>
      </c>
      <c r="F825" s="55" t="s">
        <v>1456</v>
      </c>
      <c r="G825" s="115"/>
      <c r="H825" s="53">
        <v>1069.34</v>
      </c>
      <c r="I825" s="85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</row>
    <row r="826" spans="1:42" ht="12.75">
      <c r="A826" s="112"/>
      <c r="B826" s="51">
        <v>38807</v>
      </c>
      <c r="C826" s="52" t="s">
        <v>1461</v>
      </c>
      <c r="D826" s="52"/>
      <c r="E826" s="52" t="s">
        <v>1459</v>
      </c>
      <c r="F826" s="52" t="s">
        <v>1462</v>
      </c>
      <c r="G826" s="115"/>
      <c r="H826" s="53">
        <v>1059.94</v>
      </c>
      <c r="I826" s="85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</row>
    <row r="827" spans="1:42" ht="12.75">
      <c r="A827" s="112"/>
      <c r="B827" s="54">
        <v>38810</v>
      </c>
      <c r="C827" s="55" t="s">
        <v>1463</v>
      </c>
      <c r="D827" s="55"/>
      <c r="E827" s="55" t="s">
        <v>1464</v>
      </c>
      <c r="F827" s="55" t="s">
        <v>1461</v>
      </c>
      <c r="G827" s="115"/>
      <c r="H827" s="53">
        <v>1076.5</v>
      </c>
      <c r="I827" s="85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</row>
    <row r="828" spans="1:42" ht="12.75">
      <c r="A828" s="112"/>
      <c r="B828" s="51">
        <v>38811</v>
      </c>
      <c r="C828" s="52" t="s">
        <v>1465</v>
      </c>
      <c r="D828" s="52"/>
      <c r="E828" s="52" t="s">
        <v>1463</v>
      </c>
      <c r="F828" s="52" t="s">
        <v>1465</v>
      </c>
      <c r="G828" s="115"/>
      <c r="H828" s="53">
        <v>1066.14</v>
      </c>
      <c r="I828" s="85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</row>
    <row r="829" spans="1:42" ht="12.75">
      <c r="A829" s="112"/>
      <c r="B829" s="54">
        <v>38812</v>
      </c>
      <c r="C829" s="55" t="s">
        <v>1466</v>
      </c>
      <c r="D829" s="55"/>
      <c r="E829" s="55" t="s">
        <v>1466</v>
      </c>
      <c r="F829" s="55" t="s">
        <v>1467</v>
      </c>
      <c r="G829" s="115"/>
      <c r="H829" s="53">
        <v>1071.43</v>
      </c>
      <c r="I829" s="85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</row>
    <row r="830" spans="1:42" ht="12.75">
      <c r="A830" s="112"/>
      <c r="B830" s="51">
        <v>38813</v>
      </c>
      <c r="C830" s="52" t="s">
        <v>1468</v>
      </c>
      <c r="D830" s="52"/>
      <c r="E830" s="52" t="s">
        <v>1469</v>
      </c>
      <c r="F830" s="52" t="s">
        <v>1470</v>
      </c>
      <c r="G830" s="115"/>
      <c r="H830" s="53">
        <v>1060.67</v>
      </c>
      <c r="I830" s="85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</row>
    <row r="831" spans="1:42" ht="12.75">
      <c r="A831" s="112"/>
      <c r="B831" s="54">
        <v>38814</v>
      </c>
      <c r="C831" s="55" t="s">
        <v>1471</v>
      </c>
      <c r="D831" s="55"/>
      <c r="E831" s="55" t="s">
        <v>1472</v>
      </c>
      <c r="F831" s="55" t="s">
        <v>1473</v>
      </c>
      <c r="G831" s="115"/>
      <c r="H831" s="53">
        <v>1055.71</v>
      </c>
      <c r="I831" s="85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</row>
    <row r="832" spans="1:42" ht="12.75">
      <c r="A832" s="112"/>
      <c r="B832" s="51">
        <v>38817</v>
      </c>
      <c r="C832" s="52" t="s">
        <v>1462</v>
      </c>
      <c r="D832" s="52"/>
      <c r="E832" s="52" t="s">
        <v>1474</v>
      </c>
      <c r="F832" s="52" t="s">
        <v>1475</v>
      </c>
      <c r="G832" s="115"/>
      <c r="H832" s="53">
        <v>1059.14</v>
      </c>
      <c r="I832" s="85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</row>
    <row r="833" spans="1:42" ht="12.75">
      <c r="A833" s="112"/>
      <c r="B833" s="54">
        <v>38818</v>
      </c>
      <c r="C833" s="55" t="s">
        <v>1476</v>
      </c>
      <c r="D833" s="55"/>
      <c r="E833" s="55" t="s">
        <v>1462</v>
      </c>
      <c r="F833" s="55" t="s">
        <v>1477</v>
      </c>
      <c r="G833" s="115"/>
      <c r="H833" s="53">
        <v>1046.21</v>
      </c>
      <c r="I833" s="85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</row>
    <row r="834" spans="1:42" ht="12.75">
      <c r="A834" s="112"/>
      <c r="B834" s="51">
        <v>38819</v>
      </c>
      <c r="C834" s="52" t="s">
        <v>1478</v>
      </c>
      <c r="D834" s="52"/>
      <c r="E834" s="52" t="s">
        <v>1479</v>
      </c>
      <c r="F834" s="52" t="s">
        <v>1480</v>
      </c>
      <c r="G834" s="115"/>
      <c r="H834" s="53">
        <v>1049.55</v>
      </c>
      <c r="I834" s="85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</row>
    <row r="835" spans="1:42" ht="12.75">
      <c r="A835" s="112"/>
      <c r="B835" s="54">
        <v>38820</v>
      </c>
      <c r="C835" s="55" t="s">
        <v>1481</v>
      </c>
      <c r="D835" s="55"/>
      <c r="E835" s="55" t="s">
        <v>1482</v>
      </c>
      <c r="F835" s="55" t="s">
        <v>1478</v>
      </c>
      <c r="G835" s="115"/>
      <c r="H835" s="53">
        <v>1052.03</v>
      </c>
      <c r="I835" s="85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</row>
    <row r="836" spans="1:42" ht="12.75">
      <c r="A836" s="112"/>
      <c r="B836" s="51">
        <v>38825</v>
      </c>
      <c r="C836" s="52" t="s">
        <v>1483</v>
      </c>
      <c r="D836" s="52"/>
      <c r="E836" s="52" t="s">
        <v>1481</v>
      </c>
      <c r="F836" s="52" t="s">
        <v>1484</v>
      </c>
      <c r="G836" s="115"/>
      <c r="H836" s="53">
        <v>1049.68</v>
      </c>
      <c r="I836" s="85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</row>
    <row r="837" spans="1:42" ht="12.75">
      <c r="A837" s="112"/>
      <c r="B837" s="54">
        <v>38826</v>
      </c>
      <c r="C837" s="55" t="s">
        <v>1485</v>
      </c>
      <c r="D837" s="55"/>
      <c r="E837" s="55" t="s">
        <v>1486</v>
      </c>
      <c r="F837" s="55" t="s">
        <v>1483</v>
      </c>
      <c r="G837" s="115"/>
      <c r="H837" s="53">
        <v>1061.41</v>
      </c>
      <c r="I837" s="85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</row>
    <row r="838" spans="1:42" ht="12.75">
      <c r="A838" s="112"/>
      <c r="B838" s="51">
        <v>38827</v>
      </c>
      <c r="C838" s="52" t="s">
        <v>1487</v>
      </c>
      <c r="D838" s="52"/>
      <c r="E838" s="52" t="s">
        <v>1488</v>
      </c>
      <c r="F838" s="52" t="s">
        <v>1489</v>
      </c>
      <c r="G838" s="115"/>
      <c r="H838" s="53">
        <v>1064.9</v>
      </c>
      <c r="I838" s="85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</row>
    <row r="839" spans="1:42" ht="12.75">
      <c r="A839" s="112"/>
      <c r="B839" s="54">
        <v>38828</v>
      </c>
      <c r="C839" s="55" t="s">
        <v>1490</v>
      </c>
      <c r="D839" s="55"/>
      <c r="E839" s="55" t="s">
        <v>1491</v>
      </c>
      <c r="F839" s="55" t="s">
        <v>1492</v>
      </c>
      <c r="G839" s="115"/>
      <c r="H839" s="53">
        <v>1062.79</v>
      </c>
      <c r="I839" s="85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</row>
    <row r="840" spans="1:42" ht="12.75">
      <c r="A840" s="112"/>
      <c r="B840" s="51">
        <v>38831</v>
      </c>
      <c r="C840" s="52" t="s">
        <v>1493</v>
      </c>
      <c r="D840" s="52"/>
      <c r="E840" s="52" t="s">
        <v>1494</v>
      </c>
      <c r="F840" s="52" t="s">
        <v>1495</v>
      </c>
      <c r="G840" s="115"/>
      <c r="H840" s="53">
        <v>1054.49</v>
      </c>
      <c r="I840" s="85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</row>
    <row r="841" spans="1:42" ht="12.75">
      <c r="A841" s="112"/>
      <c r="B841" s="54">
        <v>38832</v>
      </c>
      <c r="C841" s="55" t="s">
        <v>1496</v>
      </c>
      <c r="D841" s="55"/>
      <c r="E841" s="55" t="s">
        <v>1497</v>
      </c>
      <c r="F841" s="55" t="s">
        <v>1498</v>
      </c>
      <c r="G841" s="115"/>
      <c r="H841" s="53">
        <v>1052.99</v>
      </c>
      <c r="I841" s="85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</row>
    <row r="842" spans="1:42" ht="12.75">
      <c r="A842" s="112"/>
      <c r="B842" s="51">
        <v>38833</v>
      </c>
      <c r="C842" s="52" t="s">
        <v>1499</v>
      </c>
      <c r="D842" s="52"/>
      <c r="E842" s="52" t="s">
        <v>1500</v>
      </c>
      <c r="F842" s="52" t="s">
        <v>1501</v>
      </c>
      <c r="G842" s="115"/>
      <c r="H842" s="53">
        <v>1054.06</v>
      </c>
      <c r="I842" s="85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</row>
    <row r="843" spans="1:42" ht="12.75">
      <c r="A843" s="112"/>
      <c r="B843" s="54">
        <v>38834</v>
      </c>
      <c r="C843" s="55" t="s">
        <v>1502</v>
      </c>
      <c r="D843" s="55"/>
      <c r="E843" s="55" t="s">
        <v>1503</v>
      </c>
      <c r="F843" s="55" t="s">
        <v>1504</v>
      </c>
      <c r="G843" s="115"/>
      <c r="H843" s="53">
        <v>1050.03</v>
      </c>
      <c r="I843" s="85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</row>
    <row r="844" spans="1:42" ht="12.75">
      <c r="A844" s="112"/>
      <c r="B844" s="51">
        <v>38835</v>
      </c>
      <c r="C844" s="52" t="s">
        <v>1505</v>
      </c>
      <c r="D844" s="52"/>
      <c r="E844" s="52" t="s">
        <v>1502</v>
      </c>
      <c r="F844" s="52" t="s">
        <v>1506</v>
      </c>
      <c r="G844" s="115"/>
      <c r="H844" s="53">
        <v>1036.87</v>
      </c>
      <c r="I844" s="85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</row>
    <row r="845" spans="1:42" ht="12.75">
      <c r="A845" s="112"/>
      <c r="B845" s="54">
        <v>38839</v>
      </c>
      <c r="C845" s="55" t="s">
        <v>1507</v>
      </c>
      <c r="D845" s="55"/>
      <c r="E845" s="55" t="s">
        <v>1507</v>
      </c>
      <c r="F845" s="55" t="s">
        <v>1508</v>
      </c>
      <c r="G845" s="115"/>
      <c r="H845" s="53">
        <v>1045.92</v>
      </c>
      <c r="I845" s="85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</row>
    <row r="846" spans="1:42" ht="12.75">
      <c r="A846" s="112"/>
      <c r="B846" s="51">
        <v>38840</v>
      </c>
      <c r="C846" s="52" t="s">
        <v>1509</v>
      </c>
      <c r="D846" s="52"/>
      <c r="E846" s="52" t="s">
        <v>1510</v>
      </c>
      <c r="F846" s="52" t="s">
        <v>1511</v>
      </c>
      <c r="G846" s="115"/>
      <c r="H846" s="53">
        <v>1041.1</v>
      </c>
      <c r="I846" s="85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</row>
    <row r="847" spans="1:42" ht="12.75">
      <c r="A847" s="112"/>
      <c r="B847" s="54">
        <v>38841</v>
      </c>
      <c r="C847" s="55" t="s">
        <v>1512</v>
      </c>
      <c r="D847" s="55"/>
      <c r="E847" s="55" t="s">
        <v>1513</v>
      </c>
      <c r="F847" s="55" t="s">
        <v>1514</v>
      </c>
      <c r="G847" s="115"/>
      <c r="H847" s="53">
        <v>1045.66</v>
      </c>
      <c r="I847" s="85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</row>
    <row r="848" spans="1:42" ht="12.75">
      <c r="A848" s="112"/>
      <c r="B848" s="51">
        <v>38842</v>
      </c>
      <c r="C848" s="52" t="s">
        <v>1515</v>
      </c>
      <c r="D848" s="52"/>
      <c r="E848" s="52" t="s">
        <v>1516</v>
      </c>
      <c r="F848" s="52" t="s">
        <v>1512</v>
      </c>
      <c r="G848" s="115"/>
      <c r="H848" s="53">
        <v>1055.45</v>
      </c>
      <c r="I848" s="85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</row>
    <row r="849" spans="1:42" ht="12.75">
      <c r="A849" s="112"/>
      <c r="B849" s="54">
        <v>38845</v>
      </c>
      <c r="C849" s="55" t="s">
        <v>1517</v>
      </c>
      <c r="D849" s="55"/>
      <c r="E849" s="55" t="s">
        <v>1518</v>
      </c>
      <c r="F849" s="55" t="s">
        <v>1510</v>
      </c>
      <c r="G849" s="115"/>
      <c r="H849" s="53">
        <v>1053.76</v>
      </c>
      <c r="I849" s="85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</row>
    <row r="850" spans="1:42" ht="12.75">
      <c r="A850" s="112"/>
      <c r="B850" s="51">
        <v>38846</v>
      </c>
      <c r="C850" s="52" t="s">
        <v>1519</v>
      </c>
      <c r="D850" s="52"/>
      <c r="E850" s="52" t="s">
        <v>1452</v>
      </c>
      <c r="F850" s="52" t="s">
        <v>1520</v>
      </c>
      <c r="G850" s="115"/>
      <c r="H850" s="53">
        <v>1054.12</v>
      </c>
      <c r="I850" s="85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</row>
    <row r="851" spans="1:42" ht="12.75">
      <c r="A851" s="112"/>
      <c r="B851" s="54">
        <v>38847</v>
      </c>
      <c r="C851" s="55" t="s">
        <v>1521</v>
      </c>
      <c r="D851" s="55"/>
      <c r="E851" s="55" t="s">
        <v>1522</v>
      </c>
      <c r="F851" s="55" t="s">
        <v>1523</v>
      </c>
      <c r="G851" s="115"/>
      <c r="H851" s="53">
        <v>1047.24</v>
      </c>
      <c r="I851" s="85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</row>
    <row r="852" spans="1:42" ht="12.75">
      <c r="A852" s="112"/>
      <c r="B852" s="51">
        <v>38848</v>
      </c>
      <c r="C852" s="52" t="s">
        <v>1524</v>
      </c>
      <c r="D852" s="52"/>
      <c r="E852" s="52" t="s">
        <v>1525</v>
      </c>
      <c r="F852" s="52" t="s">
        <v>1526</v>
      </c>
      <c r="G852" s="115"/>
      <c r="H852" s="53">
        <v>1043.4</v>
      </c>
      <c r="I852" s="85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</row>
    <row r="853" spans="1:42" ht="12.75">
      <c r="A853" s="112"/>
      <c r="B853" s="54">
        <v>38849</v>
      </c>
      <c r="C853" s="55" t="s">
        <v>1527</v>
      </c>
      <c r="D853" s="55"/>
      <c r="E853" s="55" t="s">
        <v>1524</v>
      </c>
      <c r="F853" s="55" t="s">
        <v>1527</v>
      </c>
      <c r="G853" s="115"/>
      <c r="H853" s="53">
        <v>1013.69</v>
      </c>
      <c r="I853" s="85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</row>
    <row r="854" spans="1:42" ht="12.75">
      <c r="A854" s="112"/>
      <c r="B854" s="51">
        <v>38852</v>
      </c>
      <c r="C854" s="52" t="s">
        <v>1528</v>
      </c>
      <c r="D854" s="52"/>
      <c r="E854" s="52" t="s">
        <v>1527</v>
      </c>
      <c r="F854" s="52" t="s">
        <v>1529</v>
      </c>
      <c r="G854" s="115"/>
      <c r="H854" s="53">
        <v>997.35</v>
      </c>
      <c r="I854" s="85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</row>
    <row r="855" spans="1:42" ht="12.75">
      <c r="A855" s="112"/>
      <c r="B855" s="54">
        <v>38853</v>
      </c>
      <c r="C855" s="55" t="s">
        <v>1530</v>
      </c>
      <c r="D855" s="55"/>
      <c r="E855" s="55" t="s">
        <v>1423</v>
      </c>
      <c r="F855" s="55" t="s">
        <v>1531</v>
      </c>
      <c r="G855" s="115"/>
      <c r="H855" s="53">
        <v>1001.63</v>
      </c>
      <c r="I855" s="85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</row>
    <row r="856" spans="1:42" ht="12.75">
      <c r="A856" s="112"/>
      <c r="B856" s="51">
        <v>38854</v>
      </c>
      <c r="C856" s="52" t="s">
        <v>1532</v>
      </c>
      <c r="D856" s="52"/>
      <c r="E856" s="52" t="s">
        <v>1533</v>
      </c>
      <c r="F856" s="52" t="s">
        <v>1532</v>
      </c>
      <c r="G856" s="115"/>
      <c r="H856" s="53">
        <v>958.19</v>
      </c>
      <c r="I856" s="85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</row>
    <row r="857" spans="1:42" ht="12.75">
      <c r="A857" s="112"/>
      <c r="B857" s="54">
        <v>38855</v>
      </c>
      <c r="C857" s="55" t="s">
        <v>1534</v>
      </c>
      <c r="D857" s="55"/>
      <c r="E857" s="55" t="s">
        <v>1535</v>
      </c>
      <c r="F857" s="55" t="s">
        <v>1536</v>
      </c>
      <c r="G857" s="115"/>
      <c r="H857" s="53">
        <v>950.08</v>
      </c>
      <c r="I857" s="85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</row>
    <row r="858" spans="1:42" ht="12.75">
      <c r="A858" s="112"/>
      <c r="B858" s="51">
        <v>38856</v>
      </c>
      <c r="C858" s="52" t="s">
        <v>1537</v>
      </c>
      <c r="D858" s="52"/>
      <c r="E858" s="52" t="s">
        <v>1538</v>
      </c>
      <c r="F858" s="52" t="s">
        <v>1539</v>
      </c>
      <c r="G858" s="115"/>
      <c r="H858" s="53">
        <v>951.59</v>
      </c>
      <c r="I858" s="85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</row>
    <row r="859" spans="1:42" ht="12.75">
      <c r="A859" s="112"/>
      <c r="B859" s="54">
        <v>38859</v>
      </c>
      <c r="C859" s="55" t="s">
        <v>1540</v>
      </c>
      <c r="D859" s="55"/>
      <c r="E859" s="55" t="s">
        <v>1537</v>
      </c>
      <c r="F859" s="55" t="s">
        <v>1541</v>
      </c>
      <c r="G859" s="115"/>
      <c r="H859" s="53">
        <v>906.25</v>
      </c>
      <c r="I859" s="85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</row>
    <row r="860" spans="1:42" ht="12.75">
      <c r="A860" s="112"/>
      <c r="B860" s="51">
        <v>38860</v>
      </c>
      <c r="C860" s="52" t="s">
        <v>1542</v>
      </c>
      <c r="D860" s="52"/>
      <c r="E860" s="52" t="s">
        <v>1543</v>
      </c>
      <c r="F860" s="52" t="s">
        <v>1540</v>
      </c>
      <c r="G860" s="115"/>
      <c r="H860" s="53">
        <v>956.05</v>
      </c>
      <c r="I860" s="85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</row>
    <row r="861" spans="1:42" ht="12.75">
      <c r="A861" s="112"/>
      <c r="B861" s="54">
        <v>38861</v>
      </c>
      <c r="C861" s="55" t="s">
        <v>1544</v>
      </c>
      <c r="D861" s="55"/>
      <c r="E861" s="55" t="s">
        <v>1545</v>
      </c>
      <c r="F861" s="55" t="s">
        <v>1546</v>
      </c>
      <c r="G861" s="115"/>
      <c r="H861" s="53">
        <v>933.27</v>
      </c>
      <c r="I861" s="85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</row>
    <row r="862" spans="1:42" ht="12.75">
      <c r="A862" s="112"/>
      <c r="B862" s="51">
        <v>38863</v>
      </c>
      <c r="C862" s="52" t="s">
        <v>1547</v>
      </c>
      <c r="D862" s="52"/>
      <c r="E862" s="52" t="s">
        <v>1547</v>
      </c>
      <c r="F862" s="52" t="s">
        <v>1544</v>
      </c>
      <c r="G862" s="115"/>
      <c r="H862" s="53">
        <v>972.79</v>
      </c>
      <c r="I862" s="85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</row>
    <row r="863" spans="1:42" ht="12.75">
      <c r="A863" s="112"/>
      <c r="B863" s="54">
        <v>38866</v>
      </c>
      <c r="C863" s="55" t="s">
        <v>1548</v>
      </c>
      <c r="D863" s="55"/>
      <c r="E863" s="55" t="s">
        <v>1549</v>
      </c>
      <c r="F863" s="55">
        <v>967</v>
      </c>
      <c r="G863" s="115"/>
      <c r="H863" s="53">
        <v>971.17</v>
      </c>
      <c r="I863" s="85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</row>
    <row r="864" spans="1:42" ht="12.75">
      <c r="A864" s="112"/>
      <c r="B864" s="51">
        <v>38867</v>
      </c>
      <c r="C864" s="52" t="s">
        <v>1550</v>
      </c>
      <c r="D864" s="52"/>
      <c r="E864" s="52" t="s">
        <v>1551</v>
      </c>
      <c r="F864" s="52" t="s">
        <v>1550</v>
      </c>
      <c r="G864" s="115"/>
      <c r="H864" s="53">
        <v>937.47</v>
      </c>
      <c r="I864" s="85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</row>
    <row r="865" spans="1:42" ht="12.75">
      <c r="A865" s="112"/>
      <c r="B865" s="54">
        <v>38868</v>
      </c>
      <c r="C865" s="55" t="s">
        <v>1552</v>
      </c>
      <c r="D865" s="55"/>
      <c r="E865" s="55" t="s">
        <v>1553</v>
      </c>
      <c r="F865" s="55" t="s">
        <v>1554</v>
      </c>
      <c r="G865" s="115"/>
      <c r="H865" s="53">
        <v>948.05</v>
      </c>
      <c r="I865" s="85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</row>
    <row r="866" spans="1:42" ht="12.75">
      <c r="A866" s="112"/>
      <c r="B866" s="51">
        <v>38869</v>
      </c>
      <c r="C866" s="52" t="s">
        <v>1555</v>
      </c>
      <c r="D866" s="52"/>
      <c r="E866" s="52" t="s">
        <v>1556</v>
      </c>
      <c r="F866" s="52" t="s">
        <v>1557</v>
      </c>
      <c r="G866" s="115"/>
      <c r="H866" s="53">
        <v>962.29</v>
      </c>
      <c r="I866" s="85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</row>
    <row r="867" spans="1:42" ht="12.75">
      <c r="A867" s="112"/>
      <c r="B867" s="54">
        <v>38870</v>
      </c>
      <c r="C867" s="55" t="s">
        <v>1558</v>
      </c>
      <c r="D867" s="55"/>
      <c r="E867" s="55" t="s">
        <v>1559</v>
      </c>
      <c r="F867" s="55" t="s">
        <v>1558</v>
      </c>
      <c r="G867" s="115"/>
      <c r="H867" s="53">
        <v>954.69</v>
      </c>
      <c r="I867" s="85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</row>
    <row r="868" spans="1:42" ht="12.75">
      <c r="A868" s="112"/>
      <c r="B868" s="51">
        <v>38873</v>
      </c>
      <c r="C868" s="52" t="s">
        <v>1560</v>
      </c>
      <c r="D868" s="52"/>
      <c r="E868" s="52" t="s">
        <v>1561</v>
      </c>
      <c r="F868" s="52" t="s">
        <v>1562</v>
      </c>
      <c r="G868" s="115"/>
      <c r="H868" s="53">
        <v>951.29</v>
      </c>
      <c r="I868" s="85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</row>
    <row r="869" spans="1:42" ht="12.75">
      <c r="A869" s="112"/>
      <c r="B869" s="54">
        <v>38875</v>
      </c>
      <c r="C869" s="55" t="s">
        <v>1563</v>
      </c>
      <c r="D869" s="55"/>
      <c r="E869" s="55" t="s">
        <v>1564</v>
      </c>
      <c r="F869" s="55" t="s">
        <v>1565</v>
      </c>
      <c r="G869" s="115"/>
      <c r="H869" s="53">
        <v>932.79</v>
      </c>
      <c r="I869" s="85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</row>
    <row r="870" spans="1:42" ht="12.75">
      <c r="A870" s="112"/>
      <c r="B870" s="51">
        <v>38876</v>
      </c>
      <c r="C870" s="52" t="s">
        <v>1566</v>
      </c>
      <c r="D870" s="52"/>
      <c r="E870" s="52" t="s">
        <v>1563</v>
      </c>
      <c r="F870" s="52" t="s">
        <v>1566</v>
      </c>
      <c r="G870" s="115"/>
      <c r="H870" s="53">
        <v>892.33</v>
      </c>
      <c r="I870" s="85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</row>
    <row r="871" spans="1:42" ht="12.75">
      <c r="A871" s="112"/>
      <c r="B871" s="54">
        <v>38877</v>
      </c>
      <c r="C871" s="55" t="s">
        <v>1567</v>
      </c>
      <c r="D871" s="55"/>
      <c r="E871" s="55" t="s">
        <v>1568</v>
      </c>
      <c r="F871" s="55" t="s">
        <v>1566</v>
      </c>
      <c r="G871" s="115"/>
      <c r="H871" s="53">
        <v>917.5</v>
      </c>
      <c r="I871" s="85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</row>
    <row r="872" spans="1:42" ht="12.75">
      <c r="A872" s="112"/>
      <c r="B872" s="51">
        <v>38880</v>
      </c>
      <c r="C872" s="52" t="s">
        <v>1569</v>
      </c>
      <c r="D872" s="52"/>
      <c r="E872" s="52" t="s">
        <v>1570</v>
      </c>
      <c r="F872" s="52" t="s">
        <v>1571</v>
      </c>
      <c r="G872" s="115"/>
      <c r="H872" s="53">
        <v>902.16</v>
      </c>
      <c r="I872" s="85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</row>
    <row r="873" spans="1:42" ht="12.75">
      <c r="A873" s="112"/>
      <c r="B873" s="54">
        <v>38881</v>
      </c>
      <c r="C873" s="55" t="s">
        <v>1572</v>
      </c>
      <c r="D873" s="55"/>
      <c r="E873" s="55" t="s">
        <v>1569</v>
      </c>
      <c r="F873" s="55" t="s">
        <v>1573</v>
      </c>
      <c r="G873" s="115"/>
      <c r="H873" s="53">
        <v>878.16</v>
      </c>
      <c r="I873" s="85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</row>
    <row r="874" spans="1:42" ht="12.75">
      <c r="A874" s="112"/>
      <c r="B874" s="51">
        <v>38882</v>
      </c>
      <c r="C874" s="52" t="s">
        <v>1574</v>
      </c>
      <c r="D874" s="52"/>
      <c r="E874" s="52" t="s">
        <v>1575</v>
      </c>
      <c r="F874" s="52" t="s">
        <v>1572</v>
      </c>
      <c r="G874" s="115"/>
      <c r="H874" s="53">
        <v>899.72</v>
      </c>
      <c r="I874" s="85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</row>
    <row r="875" spans="1:42" ht="12.75">
      <c r="A875" s="112"/>
      <c r="B875" s="54">
        <v>38883</v>
      </c>
      <c r="C875" s="55" t="s">
        <v>1576</v>
      </c>
      <c r="D875" s="55"/>
      <c r="E875" s="55" t="s">
        <v>1576</v>
      </c>
      <c r="F875" s="55" t="s">
        <v>1574</v>
      </c>
      <c r="G875" s="115"/>
      <c r="H875" s="53">
        <v>924.8</v>
      </c>
      <c r="I875" s="85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</row>
    <row r="876" spans="1:42" ht="12.75">
      <c r="A876" s="112"/>
      <c r="B876" s="51">
        <v>38884</v>
      </c>
      <c r="C876" s="52" t="s">
        <v>1588</v>
      </c>
      <c r="D876" s="52"/>
      <c r="E876" s="52" t="s">
        <v>1589</v>
      </c>
      <c r="F876" s="52" t="s">
        <v>1588</v>
      </c>
      <c r="G876" s="115"/>
      <c r="H876" s="53">
        <v>909.79</v>
      </c>
      <c r="I876" s="85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</row>
    <row r="877" spans="1:42" ht="12.75">
      <c r="A877" s="112"/>
      <c r="B877" s="54">
        <v>38887</v>
      </c>
      <c r="C877" s="55" t="s">
        <v>1590</v>
      </c>
      <c r="D877" s="55"/>
      <c r="E877" s="55" t="s">
        <v>1591</v>
      </c>
      <c r="F877" s="55" t="s">
        <v>1592</v>
      </c>
      <c r="G877" s="115"/>
      <c r="H877" s="53">
        <v>920.86</v>
      </c>
      <c r="I877" s="85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</row>
    <row r="878" spans="1:42" ht="12.75">
      <c r="A878" s="112"/>
      <c r="B878" s="51">
        <v>38888</v>
      </c>
      <c r="C878" s="52" t="s">
        <v>1593</v>
      </c>
      <c r="D878" s="52"/>
      <c r="E878" s="52" t="s">
        <v>1594</v>
      </c>
      <c r="F878" s="52" t="s">
        <v>1595</v>
      </c>
      <c r="G878" s="115"/>
      <c r="H878" s="53">
        <v>919.12</v>
      </c>
      <c r="I878" s="85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</row>
    <row r="879" spans="1:42" ht="12.75">
      <c r="A879" s="112"/>
      <c r="B879" s="54">
        <v>38889</v>
      </c>
      <c r="C879" s="55" t="s">
        <v>1596</v>
      </c>
      <c r="D879" s="55"/>
      <c r="E879" s="55" t="s">
        <v>1597</v>
      </c>
      <c r="F879" s="55" t="s">
        <v>1598</v>
      </c>
      <c r="G879" s="115"/>
      <c r="H879" s="53">
        <v>925.23</v>
      </c>
      <c r="I879" s="85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</row>
    <row r="880" spans="1:42" ht="12.75">
      <c r="A880" s="112"/>
      <c r="B880" s="51">
        <v>38890</v>
      </c>
      <c r="C880" s="52" t="s">
        <v>1599</v>
      </c>
      <c r="D880" s="52"/>
      <c r="E880" s="52" t="s">
        <v>1600</v>
      </c>
      <c r="F880" s="52" t="s">
        <v>1601</v>
      </c>
      <c r="G880" s="115"/>
      <c r="H880" s="53">
        <v>928.72</v>
      </c>
      <c r="I880" s="85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</row>
    <row r="881" spans="1:42" ht="12.75">
      <c r="A881" s="112"/>
      <c r="B881" s="54">
        <v>38894</v>
      </c>
      <c r="C881" s="55" t="s">
        <v>1602</v>
      </c>
      <c r="D881" s="55"/>
      <c r="E881" s="55" t="s">
        <v>1603</v>
      </c>
      <c r="F881" s="55" t="s">
        <v>1604</v>
      </c>
      <c r="G881" s="115"/>
      <c r="H881" s="53">
        <v>928.56</v>
      </c>
      <c r="I881" s="85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</row>
    <row r="882" spans="1:42" ht="12.75">
      <c r="A882" s="112"/>
      <c r="B882" s="51">
        <v>38895</v>
      </c>
      <c r="C882" s="52" t="s">
        <v>1605</v>
      </c>
      <c r="D882" s="52"/>
      <c r="E882" s="52" t="s">
        <v>1606</v>
      </c>
      <c r="F882" s="52" t="s">
        <v>1605</v>
      </c>
      <c r="G882" s="115"/>
      <c r="H882" s="53">
        <v>915.98</v>
      </c>
      <c r="I882" s="85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</row>
    <row r="883" spans="1:42" ht="12.75">
      <c r="A883" s="112"/>
      <c r="B883" s="54">
        <v>38896</v>
      </c>
      <c r="C883" s="55" t="s">
        <v>1607</v>
      </c>
      <c r="D883" s="55"/>
      <c r="E883" s="55" t="s">
        <v>1608</v>
      </c>
      <c r="F883" s="55" t="s">
        <v>1609</v>
      </c>
      <c r="G883" s="115"/>
      <c r="H883" s="53">
        <v>917.17</v>
      </c>
      <c r="I883" s="85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</row>
    <row r="884" spans="1:42" ht="12.75">
      <c r="A884" s="112"/>
      <c r="B884" s="51">
        <v>38897</v>
      </c>
      <c r="C884" s="52" t="s">
        <v>1610</v>
      </c>
      <c r="D884" s="52"/>
      <c r="E884" s="52" t="s">
        <v>1611</v>
      </c>
      <c r="F884" s="52" t="s">
        <v>1607</v>
      </c>
      <c r="G884" s="115"/>
      <c r="H884" s="53">
        <v>942.52</v>
      </c>
      <c r="I884" s="85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</row>
    <row r="885" spans="1:42" ht="12.75">
      <c r="A885" s="112"/>
      <c r="B885" s="54">
        <v>38898</v>
      </c>
      <c r="C885" s="55" t="s">
        <v>1612</v>
      </c>
      <c r="D885" s="55"/>
      <c r="E885" s="55" t="s">
        <v>1613</v>
      </c>
      <c r="F885" s="55" t="s">
        <v>1610</v>
      </c>
      <c r="G885" s="115"/>
      <c r="H885" s="53">
        <v>956.49</v>
      </c>
      <c r="I885" s="85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</row>
    <row r="886" spans="1:42" ht="12.75">
      <c r="A886" s="112"/>
      <c r="B886" s="51">
        <v>38901</v>
      </c>
      <c r="C886" s="52" t="s">
        <v>1614</v>
      </c>
      <c r="D886" s="52"/>
      <c r="E886" s="52" t="s">
        <v>1615</v>
      </c>
      <c r="F886" s="52" t="s">
        <v>1616</v>
      </c>
      <c r="G886" s="115"/>
      <c r="H886" s="53">
        <v>961.24</v>
      </c>
      <c r="I886" s="85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</row>
    <row r="887" spans="1:42" ht="12.75">
      <c r="A887" s="112"/>
      <c r="B887" s="54">
        <v>38902</v>
      </c>
      <c r="C887" s="55" t="s">
        <v>1617</v>
      </c>
      <c r="D887" s="55"/>
      <c r="E887" s="55" t="s">
        <v>1618</v>
      </c>
      <c r="F887" s="55" t="s">
        <v>1619</v>
      </c>
      <c r="G887" s="115"/>
      <c r="H887" s="53">
        <v>965.42</v>
      </c>
      <c r="I887" s="85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</row>
    <row r="888" spans="1:42" ht="12.75">
      <c r="A888" s="112"/>
      <c r="B888" s="51">
        <v>38903</v>
      </c>
      <c r="C888" s="52" t="s">
        <v>1620</v>
      </c>
      <c r="D888" s="52"/>
      <c r="E888" s="52" t="s">
        <v>1617</v>
      </c>
      <c r="F888" s="52" t="s">
        <v>1621</v>
      </c>
      <c r="G888" s="115"/>
      <c r="H888" s="53">
        <v>952.44</v>
      </c>
      <c r="I888" s="85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</row>
    <row r="889" spans="1:42" ht="12.75">
      <c r="A889" s="112"/>
      <c r="B889" s="54">
        <v>38904</v>
      </c>
      <c r="C889" s="55" t="s">
        <v>1622</v>
      </c>
      <c r="D889" s="55"/>
      <c r="E889" s="55" t="s">
        <v>1334</v>
      </c>
      <c r="F889" s="55" t="s">
        <v>1623</v>
      </c>
      <c r="G889" s="115"/>
      <c r="H889" s="53">
        <v>960.57</v>
      </c>
      <c r="I889" s="85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</row>
    <row r="890" spans="1:42" ht="12.75">
      <c r="A890" s="112"/>
      <c r="B890" s="51">
        <v>38905</v>
      </c>
      <c r="C890" s="52" t="s">
        <v>1624</v>
      </c>
      <c r="D890" s="52"/>
      <c r="E890" s="52" t="s">
        <v>1622</v>
      </c>
      <c r="F890" s="52" t="s">
        <v>1625</v>
      </c>
      <c r="G890" s="115"/>
      <c r="H890" s="53">
        <v>949.62</v>
      </c>
      <c r="I890" s="85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</row>
    <row r="891" spans="1:42" ht="12.75">
      <c r="A891" s="112"/>
      <c r="B891" s="54">
        <v>38908</v>
      </c>
      <c r="C891" s="55" t="s">
        <v>1626</v>
      </c>
      <c r="D891" s="55"/>
      <c r="E891" s="55" t="s">
        <v>1626</v>
      </c>
      <c r="F891" s="55" t="s">
        <v>1627</v>
      </c>
      <c r="G891" s="115"/>
      <c r="H891" s="53">
        <v>954.1</v>
      </c>
      <c r="I891" s="85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</row>
    <row r="892" spans="1:42" ht="12.75">
      <c r="A892" s="112"/>
      <c r="B892" s="51">
        <v>38909</v>
      </c>
      <c r="C892" s="52" t="s">
        <v>1628</v>
      </c>
      <c r="D892" s="52"/>
      <c r="E892" s="52" t="s">
        <v>1626</v>
      </c>
      <c r="F892" s="52" t="s">
        <v>1631</v>
      </c>
      <c r="G892" s="115"/>
      <c r="H892" s="53">
        <v>939.37</v>
      </c>
      <c r="I892" s="85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</row>
    <row r="893" spans="1:42" ht="12.75">
      <c r="A893" s="112"/>
      <c r="B893" s="54">
        <v>38910</v>
      </c>
      <c r="C893" s="55" t="s">
        <v>1632</v>
      </c>
      <c r="D893" s="55"/>
      <c r="E893" s="55" t="s">
        <v>1633</v>
      </c>
      <c r="F893" s="55" t="s">
        <v>1634</v>
      </c>
      <c r="G893" s="115"/>
      <c r="H893" s="53">
        <v>937.87</v>
      </c>
      <c r="I893" s="85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</row>
    <row r="894" spans="1:42" ht="12.75">
      <c r="A894" s="112"/>
      <c r="B894" s="51">
        <v>38911</v>
      </c>
      <c r="C894" s="52" t="s">
        <v>1635</v>
      </c>
      <c r="D894" s="52"/>
      <c r="E894" s="52" t="s">
        <v>1632</v>
      </c>
      <c r="F894" s="52" t="s">
        <v>1226</v>
      </c>
      <c r="G894" s="115"/>
      <c r="H894" s="53">
        <v>921.49</v>
      </c>
      <c r="I894" s="85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</row>
    <row r="895" spans="1:42" ht="12.75">
      <c r="A895" s="112"/>
      <c r="B895" s="54">
        <v>38912</v>
      </c>
      <c r="C895" s="55" t="s">
        <v>1636</v>
      </c>
      <c r="D895" s="55"/>
      <c r="E895" s="55" t="s">
        <v>1635</v>
      </c>
      <c r="F895" s="55" t="s">
        <v>1637</v>
      </c>
      <c r="G895" s="115"/>
      <c r="H895" s="53">
        <v>906.05</v>
      </c>
      <c r="I895" s="85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</row>
    <row r="896" spans="1:42" ht="12.75">
      <c r="A896" s="112"/>
      <c r="B896" s="51">
        <v>38915</v>
      </c>
      <c r="C896" s="52" t="s">
        <v>1638</v>
      </c>
      <c r="D896" s="52"/>
      <c r="E896" s="52" t="s">
        <v>1639</v>
      </c>
      <c r="F896" s="52" t="s">
        <v>1640</v>
      </c>
      <c r="G896" s="115"/>
      <c r="H896" s="53">
        <v>899.35</v>
      </c>
      <c r="I896" s="85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</row>
    <row r="897" spans="1:42" ht="12.75">
      <c r="A897" s="112"/>
      <c r="B897" s="54">
        <v>38916</v>
      </c>
      <c r="C897" s="55" t="s">
        <v>1641</v>
      </c>
      <c r="D897" s="55"/>
      <c r="E897" s="55" t="s">
        <v>1642</v>
      </c>
      <c r="F897" s="55" t="s">
        <v>1643</v>
      </c>
      <c r="G897" s="115"/>
      <c r="H897" s="53">
        <v>893.57</v>
      </c>
      <c r="I897" s="85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</row>
    <row r="898" spans="1:42" ht="12.75">
      <c r="A898" s="112"/>
      <c r="B898" s="51">
        <v>38917</v>
      </c>
      <c r="C898" s="52" t="s">
        <v>1644</v>
      </c>
      <c r="D898" s="52"/>
      <c r="E898" s="52" t="s">
        <v>1644</v>
      </c>
      <c r="F898" s="52" t="s">
        <v>1641</v>
      </c>
      <c r="G898" s="115"/>
      <c r="H898" s="53">
        <v>929.54</v>
      </c>
      <c r="I898" s="85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</row>
    <row r="899" spans="1:42" ht="12.75">
      <c r="A899" s="112"/>
      <c r="B899" s="54">
        <v>38918</v>
      </c>
      <c r="C899" s="55" t="s">
        <v>1645</v>
      </c>
      <c r="D899" s="55"/>
      <c r="E899" s="55" t="s">
        <v>1646</v>
      </c>
      <c r="F899" s="55" t="s">
        <v>1647</v>
      </c>
      <c r="G899" s="115"/>
      <c r="H899" s="53">
        <v>928.55</v>
      </c>
      <c r="I899" s="85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</row>
    <row r="900" spans="1:42" ht="12.75">
      <c r="A900" s="112"/>
      <c r="B900" s="51">
        <v>38919</v>
      </c>
      <c r="C900" s="52" t="s">
        <v>1648</v>
      </c>
      <c r="D900" s="52"/>
      <c r="E900" s="52" t="s">
        <v>1645</v>
      </c>
      <c r="F900" s="52" t="s">
        <v>1649</v>
      </c>
      <c r="G900" s="115"/>
      <c r="H900" s="53">
        <v>914.6</v>
      </c>
      <c r="I900" s="85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</row>
    <row r="901" spans="1:42" ht="12.75">
      <c r="A901" s="112"/>
      <c r="B901" s="54">
        <v>38922</v>
      </c>
      <c r="C901" s="55" t="s">
        <v>1650</v>
      </c>
      <c r="D901" s="55"/>
      <c r="E901" s="55" t="s">
        <v>1650</v>
      </c>
      <c r="F901" s="55" t="s">
        <v>1648</v>
      </c>
      <c r="G901" s="115"/>
      <c r="H901" s="53">
        <v>931.96</v>
      </c>
      <c r="I901" s="85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</row>
    <row r="902" spans="1:42" ht="12.75">
      <c r="A902" s="112"/>
      <c r="B902" s="51">
        <v>38923</v>
      </c>
      <c r="C902" s="52" t="s">
        <v>1651</v>
      </c>
      <c r="D902" s="52"/>
      <c r="E902" s="52" t="s">
        <v>1652</v>
      </c>
      <c r="F902" s="52" t="s">
        <v>1653</v>
      </c>
      <c r="G902" s="115"/>
      <c r="H902" s="53">
        <v>928.69</v>
      </c>
      <c r="I902" s="85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</row>
    <row r="903" spans="1:42" ht="12.75">
      <c r="A903" s="112"/>
      <c r="B903" s="54">
        <v>38924</v>
      </c>
      <c r="C903" s="55" t="s">
        <v>1654</v>
      </c>
      <c r="D903" s="55"/>
      <c r="E903" s="55" t="s">
        <v>1655</v>
      </c>
      <c r="F903" s="55" t="s">
        <v>1651</v>
      </c>
      <c r="G903" s="115"/>
      <c r="H903" s="53">
        <v>944.62</v>
      </c>
      <c r="I903" s="85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</row>
    <row r="904" spans="1:42" ht="12.75">
      <c r="A904" s="112"/>
      <c r="B904" s="51">
        <v>38925</v>
      </c>
      <c r="C904" s="52" t="s">
        <v>1656</v>
      </c>
      <c r="D904" s="52"/>
      <c r="E904" s="52" t="s">
        <v>1657</v>
      </c>
      <c r="F904" s="52" t="s">
        <v>1654</v>
      </c>
      <c r="G904" s="115"/>
      <c r="H904" s="53">
        <v>951.98</v>
      </c>
      <c r="I904" s="85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</row>
    <row r="905" spans="1:42" ht="12.75">
      <c r="A905" s="112"/>
      <c r="B905" s="54">
        <v>38926</v>
      </c>
      <c r="C905" s="55" t="s">
        <v>1658</v>
      </c>
      <c r="D905" s="55"/>
      <c r="E905" s="55" t="s">
        <v>1659</v>
      </c>
      <c r="F905" s="55" t="s">
        <v>1660</v>
      </c>
      <c r="G905" s="115"/>
      <c r="H905" s="53">
        <v>955.05</v>
      </c>
      <c r="I905" s="85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</row>
    <row r="906" spans="1:42" ht="12.75">
      <c r="A906" s="112"/>
      <c r="B906" s="51">
        <v>38929</v>
      </c>
      <c r="C906" s="52" t="s">
        <v>1661</v>
      </c>
      <c r="D906" s="52"/>
      <c r="E906" s="52" t="s">
        <v>1662</v>
      </c>
      <c r="F906" s="52" t="s">
        <v>1661</v>
      </c>
      <c r="G906" s="115"/>
      <c r="H906" s="53">
        <v>946.26</v>
      </c>
      <c r="I906" s="85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</row>
    <row r="907" spans="1:42" ht="12.75">
      <c r="A907" s="112"/>
      <c r="B907" s="54">
        <v>38930</v>
      </c>
      <c r="C907" s="55" t="s">
        <v>1663</v>
      </c>
      <c r="D907" s="55"/>
      <c r="E907" s="55" t="s">
        <v>1664</v>
      </c>
      <c r="F907" s="55" t="s">
        <v>1665</v>
      </c>
      <c r="G907" s="115"/>
      <c r="H907" s="53">
        <v>932.04</v>
      </c>
      <c r="I907" s="85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</row>
    <row r="908" spans="1:42" ht="12.75">
      <c r="A908" s="112"/>
      <c r="B908" s="51">
        <v>38931</v>
      </c>
      <c r="C908" s="52" t="s">
        <v>1666</v>
      </c>
      <c r="D908" s="52"/>
      <c r="E908" s="52" t="s">
        <v>1667</v>
      </c>
      <c r="F908" s="52" t="s">
        <v>1663</v>
      </c>
      <c r="G908" s="115"/>
      <c r="H908" s="53">
        <v>942.21</v>
      </c>
      <c r="I908" s="85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</row>
    <row r="909" spans="1:42" ht="12.75">
      <c r="A909" s="112"/>
      <c r="B909" s="54">
        <v>38932</v>
      </c>
      <c r="C909" s="55" t="s">
        <v>1668</v>
      </c>
      <c r="D909" s="55"/>
      <c r="E909" s="55" t="s">
        <v>1669</v>
      </c>
      <c r="F909" s="55" t="s">
        <v>1670</v>
      </c>
      <c r="G909" s="115"/>
      <c r="H909" s="53">
        <v>938.38</v>
      </c>
      <c r="I909" s="85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</row>
    <row r="910" spans="1:42" ht="12.75">
      <c r="A910" s="112"/>
      <c r="B910" s="51">
        <v>38933</v>
      </c>
      <c r="C910" s="52" t="s">
        <v>1671</v>
      </c>
      <c r="D910" s="52"/>
      <c r="E910" s="52" t="s">
        <v>1672</v>
      </c>
      <c r="F910" s="52" t="s">
        <v>1668</v>
      </c>
      <c r="G910" s="115"/>
      <c r="H910" s="53">
        <v>944.97</v>
      </c>
      <c r="I910" s="85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</row>
    <row r="911" spans="1:42" ht="12.75">
      <c r="A911" s="112"/>
      <c r="B911" s="54">
        <v>38936</v>
      </c>
      <c r="C911" s="55" t="s">
        <v>1673</v>
      </c>
      <c r="D911" s="55"/>
      <c r="E911" s="55" t="s">
        <v>1671</v>
      </c>
      <c r="F911" s="55" t="s">
        <v>1674</v>
      </c>
      <c r="G911" s="115"/>
      <c r="H911" s="53">
        <v>932.1</v>
      </c>
      <c r="I911" s="85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</row>
    <row r="912" spans="1:42" ht="12.75">
      <c r="A912" s="112"/>
      <c r="B912" s="51">
        <v>38937</v>
      </c>
      <c r="C912" s="52" t="s">
        <v>1675</v>
      </c>
      <c r="D912" s="52"/>
      <c r="E912" s="52" t="s">
        <v>1676</v>
      </c>
      <c r="F912" s="52" t="s">
        <v>1677</v>
      </c>
      <c r="G912" s="115"/>
      <c r="H912" s="53">
        <v>932.75</v>
      </c>
      <c r="I912" s="85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</row>
    <row r="913" spans="1:42" ht="12.75">
      <c r="A913" s="112"/>
      <c r="B913" s="54">
        <v>38938</v>
      </c>
      <c r="C913" s="55" t="s">
        <v>1678</v>
      </c>
      <c r="D913" s="55"/>
      <c r="E913" s="55" t="s">
        <v>1679</v>
      </c>
      <c r="F913" s="55" t="s">
        <v>1680</v>
      </c>
      <c r="G913" s="115"/>
      <c r="H913" s="53">
        <v>941.06</v>
      </c>
      <c r="I913" s="85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</row>
    <row r="914" spans="1:42" ht="12.75">
      <c r="A914" s="112"/>
      <c r="B914" s="51">
        <v>38939</v>
      </c>
      <c r="C914" s="52" t="s">
        <v>1681</v>
      </c>
      <c r="D914" s="52"/>
      <c r="E914" s="52" t="s">
        <v>1678</v>
      </c>
      <c r="F914" s="52" t="s">
        <v>1682</v>
      </c>
      <c r="G914" s="115"/>
      <c r="H914" s="53">
        <v>932.94</v>
      </c>
      <c r="I914" s="85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</row>
    <row r="915" spans="1:42" ht="12.75">
      <c r="A915" s="112"/>
      <c r="B915" s="54">
        <v>38940</v>
      </c>
      <c r="C915" s="55" t="s">
        <v>1683</v>
      </c>
      <c r="D915" s="55"/>
      <c r="E915" s="55" t="s">
        <v>1684</v>
      </c>
      <c r="F915" s="55" t="s">
        <v>1685</v>
      </c>
      <c r="G915" s="115"/>
      <c r="H915" s="53">
        <v>937.13</v>
      </c>
      <c r="I915" s="85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</row>
    <row r="916" spans="1:42" ht="12.75">
      <c r="A916" s="112"/>
      <c r="B916" s="51">
        <v>38943</v>
      </c>
      <c r="C916" s="52" t="s">
        <v>1686</v>
      </c>
      <c r="D916" s="52"/>
      <c r="E916" s="52" t="s">
        <v>1687</v>
      </c>
      <c r="F916" s="52" t="s">
        <v>1683</v>
      </c>
      <c r="G916" s="115"/>
      <c r="H916" s="53">
        <v>945.37</v>
      </c>
      <c r="I916" s="85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</row>
    <row r="917" spans="1:42" ht="12.75">
      <c r="A917" s="112"/>
      <c r="B917" s="54">
        <v>38944</v>
      </c>
      <c r="C917" s="55" t="s">
        <v>1688</v>
      </c>
      <c r="D917" s="55"/>
      <c r="E917" s="55" t="s">
        <v>1689</v>
      </c>
      <c r="F917" s="55" t="s">
        <v>1690</v>
      </c>
      <c r="G917" s="115"/>
      <c r="H917" s="53">
        <v>959.33</v>
      </c>
      <c r="I917" s="85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</row>
    <row r="918" spans="1:42" ht="12.75">
      <c r="A918" s="112"/>
      <c r="B918" s="51">
        <v>38945</v>
      </c>
      <c r="C918" s="52" t="s">
        <v>1691</v>
      </c>
      <c r="D918" s="52"/>
      <c r="E918" s="52" t="s">
        <v>1692</v>
      </c>
      <c r="F918" s="52" t="s">
        <v>1693</v>
      </c>
      <c r="G918" s="115"/>
      <c r="H918" s="53">
        <v>967.99</v>
      </c>
      <c r="I918" s="85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</row>
    <row r="919" spans="1:42" ht="12.75">
      <c r="A919" s="112"/>
      <c r="B919" s="54">
        <v>38946</v>
      </c>
      <c r="C919" s="55" t="s">
        <v>1694</v>
      </c>
      <c r="D919" s="55"/>
      <c r="E919" s="55" t="s">
        <v>1695</v>
      </c>
      <c r="F919" s="55" t="s">
        <v>1691</v>
      </c>
      <c r="G919" s="115"/>
      <c r="H919" s="53">
        <v>979.85</v>
      </c>
      <c r="I919" s="85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</row>
    <row r="920" spans="1:42" ht="12.75">
      <c r="A920" s="112"/>
      <c r="B920" s="51">
        <v>38947</v>
      </c>
      <c r="C920" s="52" t="s">
        <v>1696</v>
      </c>
      <c r="D920" s="52"/>
      <c r="E920" s="52" t="s">
        <v>1697</v>
      </c>
      <c r="F920" s="52" t="s">
        <v>1698</v>
      </c>
      <c r="G920" s="115"/>
      <c r="H920" s="53">
        <v>978.15</v>
      </c>
      <c r="I920" s="85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</row>
    <row r="921" spans="1:42" ht="12.75">
      <c r="A921" s="112"/>
      <c r="B921" s="54">
        <v>38950</v>
      </c>
      <c r="C921" s="55" t="s">
        <v>1699</v>
      </c>
      <c r="D921" s="55"/>
      <c r="E921" s="55" t="s">
        <v>1700</v>
      </c>
      <c r="F921" s="55" t="s">
        <v>1701</v>
      </c>
      <c r="G921" s="115"/>
      <c r="H921" s="53">
        <v>977.69</v>
      </c>
      <c r="I921" s="85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</row>
    <row r="922" spans="1:42" ht="12.75">
      <c r="A922" s="112"/>
      <c r="B922" s="51">
        <v>38951</v>
      </c>
      <c r="C922" s="52" t="s">
        <v>1702</v>
      </c>
      <c r="D922" s="52"/>
      <c r="E922" s="52" t="s">
        <v>1703</v>
      </c>
      <c r="F922" s="52" t="s">
        <v>1704</v>
      </c>
      <c r="G922" s="115"/>
      <c r="H922" s="53">
        <v>982.92</v>
      </c>
      <c r="I922" s="85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</row>
    <row r="923" spans="1:42" ht="12.75">
      <c r="A923" s="112"/>
      <c r="B923" s="54">
        <v>38952</v>
      </c>
      <c r="C923" s="55" t="s">
        <v>1705</v>
      </c>
      <c r="D923" s="55"/>
      <c r="E923" s="55" t="s">
        <v>1702</v>
      </c>
      <c r="F923" s="55" t="s">
        <v>1706</v>
      </c>
      <c r="G923" s="115"/>
      <c r="H923" s="53">
        <v>972.19</v>
      </c>
      <c r="I923" s="85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</row>
    <row r="924" spans="1:42" ht="12.75">
      <c r="A924" s="112"/>
      <c r="B924" s="51">
        <v>38953</v>
      </c>
      <c r="C924" s="52" t="s">
        <v>1707</v>
      </c>
      <c r="D924" s="52"/>
      <c r="E924" s="52" t="s">
        <v>1708</v>
      </c>
      <c r="F924" s="52" t="s">
        <v>1709</v>
      </c>
      <c r="G924" s="115"/>
      <c r="H924" s="53">
        <v>971.78</v>
      </c>
      <c r="I924" s="85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</row>
    <row r="925" spans="1:42" ht="12.75">
      <c r="A925" s="112"/>
      <c r="B925" s="54">
        <v>38954</v>
      </c>
      <c r="C925" s="55" t="s">
        <v>1710</v>
      </c>
      <c r="D925" s="55"/>
      <c r="E925" s="55" t="s">
        <v>1711</v>
      </c>
      <c r="F925" s="55" t="s">
        <v>1707</v>
      </c>
      <c r="G925" s="115"/>
      <c r="H925" s="53">
        <v>972.59</v>
      </c>
      <c r="I925" s="85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</row>
    <row r="926" spans="1:42" ht="12.75">
      <c r="A926" s="112"/>
      <c r="B926" s="51">
        <v>38957</v>
      </c>
      <c r="C926" s="52" t="s">
        <v>1712</v>
      </c>
      <c r="D926" s="52"/>
      <c r="E926" s="52" t="s">
        <v>1713</v>
      </c>
      <c r="F926" s="52" t="s">
        <v>1714</v>
      </c>
      <c r="G926" s="115"/>
      <c r="H926" s="53">
        <v>978.3</v>
      </c>
      <c r="I926" s="85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</row>
    <row r="927" spans="1:42" ht="12.75">
      <c r="A927" s="112"/>
      <c r="B927" s="54">
        <v>38958</v>
      </c>
      <c r="C927" s="55" t="s">
        <v>1715</v>
      </c>
      <c r="D927" s="55"/>
      <c r="E927" s="55" t="s">
        <v>1716</v>
      </c>
      <c r="F927" s="55" t="s">
        <v>1712</v>
      </c>
      <c r="G927" s="115"/>
      <c r="H927" s="53">
        <v>985.46</v>
      </c>
      <c r="I927" s="85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</row>
    <row r="928" spans="1:42" ht="12.75">
      <c r="A928" s="112"/>
      <c r="B928" s="51">
        <v>38959</v>
      </c>
      <c r="C928" s="52" t="s">
        <v>1717</v>
      </c>
      <c r="D928" s="52"/>
      <c r="E928" s="52" t="s">
        <v>1718</v>
      </c>
      <c r="F928" s="52" t="s">
        <v>1715</v>
      </c>
      <c r="G928" s="115"/>
      <c r="H928" s="53">
        <v>993.9</v>
      </c>
      <c r="I928" s="85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</row>
    <row r="929" spans="1:42" ht="12.75">
      <c r="A929" s="112"/>
      <c r="B929" s="54">
        <v>38960</v>
      </c>
      <c r="C929" s="55" t="s">
        <v>1719</v>
      </c>
      <c r="D929" s="55"/>
      <c r="E929" s="55" t="s">
        <v>1720</v>
      </c>
      <c r="F929" s="55" t="s">
        <v>1721</v>
      </c>
      <c r="G929" s="115"/>
      <c r="H929" s="53">
        <v>994.16</v>
      </c>
      <c r="I929" s="85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</row>
    <row r="930" spans="1:42" ht="12.75">
      <c r="A930" s="112"/>
      <c r="B930" s="51">
        <v>38961</v>
      </c>
      <c r="C930" s="52" t="s">
        <v>1392</v>
      </c>
      <c r="D930" s="52"/>
      <c r="E930" s="52" t="s">
        <v>1722</v>
      </c>
      <c r="F930" s="52" t="s">
        <v>1717</v>
      </c>
      <c r="G930" s="115"/>
      <c r="H930" s="53">
        <v>997.57</v>
      </c>
      <c r="I930" s="85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</row>
    <row r="931" spans="1:42" ht="12.75">
      <c r="A931" s="112"/>
      <c r="B931" s="54">
        <v>38964</v>
      </c>
      <c r="C931" s="55" t="s">
        <v>1723</v>
      </c>
      <c r="D931" s="55"/>
      <c r="E931" s="55" t="s">
        <v>1724</v>
      </c>
      <c r="F931" s="55" t="s">
        <v>1392</v>
      </c>
      <c r="G931" s="115"/>
      <c r="H931" s="53">
        <v>1011.58</v>
      </c>
      <c r="I931" s="85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</row>
    <row r="932" spans="1:42" ht="12.75">
      <c r="A932" s="112"/>
      <c r="B932" s="51">
        <v>38965</v>
      </c>
      <c r="C932" s="52" t="s">
        <v>1725</v>
      </c>
      <c r="D932" s="52"/>
      <c r="E932" s="52" t="s">
        <v>1726</v>
      </c>
      <c r="F932" s="52" t="s">
        <v>1727</v>
      </c>
      <c r="G932" s="115"/>
      <c r="H932" s="53">
        <v>1008.25</v>
      </c>
      <c r="I932" s="85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</row>
    <row r="933" spans="1:42" ht="12.75">
      <c r="A933" s="112"/>
      <c r="B933" s="54">
        <v>38966</v>
      </c>
      <c r="C933" s="55" t="s">
        <v>1728</v>
      </c>
      <c r="D933" s="55"/>
      <c r="E933" s="55" t="s">
        <v>1729</v>
      </c>
      <c r="F933" s="55" t="s">
        <v>1730</v>
      </c>
      <c r="G933" s="115"/>
      <c r="H933" s="53">
        <v>1001.94</v>
      </c>
      <c r="I933" s="85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</row>
    <row r="934" spans="1:42" ht="12.75">
      <c r="A934" s="112"/>
      <c r="B934" s="51">
        <v>38967</v>
      </c>
      <c r="C934" s="52" t="s">
        <v>1731</v>
      </c>
      <c r="D934" s="52"/>
      <c r="E934" s="52" t="s">
        <v>1728</v>
      </c>
      <c r="F934" s="52" t="s">
        <v>1732</v>
      </c>
      <c r="G934" s="115"/>
      <c r="H934" s="53">
        <v>989.53</v>
      </c>
      <c r="I934" s="85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</row>
    <row r="935" spans="1:42" ht="12.75">
      <c r="A935" s="112"/>
      <c r="B935" s="54">
        <v>38968</v>
      </c>
      <c r="C935" s="55" t="s">
        <v>1733</v>
      </c>
      <c r="D935" s="55"/>
      <c r="E935" s="55" t="s">
        <v>1734</v>
      </c>
      <c r="F935" s="55" t="s">
        <v>1731</v>
      </c>
      <c r="G935" s="115"/>
      <c r="H935" s="53">
        <v>999.08</v>
      </c>
      <c r="I935" s="85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</row>
    <row r="936" spans="1:42" ht="12.75">
      <c r="A936" s="112"/>
      <c r="B936" s="51">
        <v>38971</v>
      </c>
      <c r="C936" s="52" t="s">
        <v>1735</v>
      </c>
      <c r="D936" s="52"/>
      <c r="E936" s="52" t="s">
        <v>1733</v>
      </c>
      <c r="F936" s="52" t="s">
        <v>1736</v>
      </c>
      <c r="G936" s="115"/>
      <c r="H936" s="53">
        <v>993.11</v>
      </c>
      <c r="I936" s="85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</row>
    <row r="937" spans="1:42" ht="12.75">
      <c r="A937" s="112"/>
      <c r="B937" s="54">
        <v>38972</v>
      </c>
      <c r="C937" s="55" t="s">
        <v>1412</v>
      </c>
      <c r="D937" s="55"/>
      <c r="E937" s="55" t="s">
        <v>1737</v>
      </c>
      <c r="F937" s="55" t="s">
        <v>1735</v>
      </c>
      <c r="G937" s="115"/>
      <c r="H937" s="53">
        <v>1011.69</v>
      </c>
      <c r="I937" s="85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</row>
    <row r="938" spans="1:42" ht="12.75">
      <c r="A938" s="112"/>
      <c r="B938" s="51">
        <v>38973</v>
      </c>
      <c r="C938" s="52" t="s">
        <v>1738</v>
      </c>
      <c r="D938" s="52"/>
      <c r="E938" s="52" t="s">
        <v>1739</v>
      </c>
      <c r="F938" s="52" t="s">
        <v>1412</v>
      </c>
      <c r="G938" s="115"/>
      <c r="H938" s="53">
        <v>1022.14</v>
      </c>
      <c r="I938" s="85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</row>
    <row r="939" spans="1:42" ht="12.75">
      <c r="A939" s="112"/>
      <c r="B939" s="54">
        <v>38974</v>
      </c>
      <c r="C939" s="55" t="s">
        <v>1740</v>
      </c>
      <c r="D939" s="55"/>
      <c r="E939" s="55" t="s">
        <v>1741</v>
      </c>
      <c r="F939" s="55" t="s">
        <v>1738</v>
      </c>
      <c r="G939" s="115"/>
      <c r="H939" s="53">
        <v>1027.87</v>
      </c>
      <c r="I939" s="85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</row>
    <row r="940" spans="1:42" ht="12.75">
      <c r="A940" s="112"/>
      <c r="B940" s="51">
        <v>38975</v>
      </c>
      <c r="C940" s="52" t="s">
        <v>1742</v>
      </c>
      <c r="D940" s="52"/>
      <c r="E940" s="52" t="s">
        <v>1743</v>
      </c>
      <c r="F940" s="52" t="s">
        <v>1744</v>
      </c>
      <c r="G940" s="115"/>
      <c r="H940" s="53">
        <v>1025.47</v>
      </c>
      <c r="I940" s="85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</row>
    <row r="941" spans="1:42" ht="12.75">
      <c r="A941" s="112"/>
      <c r="B941" s="54">
        <v>38978</v>
      </c>
      <c r="C941" s="55" t="s">
        <v>1745</v>
      </c>
      <c r="D941" s="55"/>
      <c r="E941" s="55" t="s">
        <v>1746</v>
      </c>
      <c r="F941" s="55" t="s">
        <v>1742</v>
      </c>
      <c r="G941" s="115"/>
      <c r="H941" s="53">
        <v>1032.11</v>
      </c>
      <c r="I941" s="85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</row>
    <row r="942" spans="1:42" ht="12.75">
      <c r="A942" s="112"/>
      <c r="B942" s="51">
        <v>38979</v>
      </c>
      <c r="C942" s="52" t="s">
        <v>1747</v>
      </c>
      <c r="D942" s="52"/>
      <c r="E942" s="52" t="s">
        <v>1748</v>
      </c>
      <c r="F942" s="52" t="s">
        <v>1749</v>
      </c>
      <c r="G942" s="115"/>
      <c r="H942" s="53">
        <v>1026.69</v>
      </c>
      <c r="I942" s="85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</row>
    <row r="943" spans="1:42" ht="12.75">
      <c r="A943" s="112"/>
      <c r="B943" s="54">
        <v>38980</v>
      </c>
      <c r="C943" s="55" t="s">
        <v>1750</v>
      </c>
      <c r="D943" s="55"/>
      <c r="E943" s="55" t="s">
        <v>1751</v>
      </c>
      <c r="F943" s="55" t="s">
        <v>1752</v>
      </c>
      <c r="G943" s="115"/>
      <c r="H943" s="53">
        <v>1039.97</v>
      </c>
      <c r="I943" s="85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</row>
    <row r="944" spans="1:42" ht="12.75">
      <c r="A944" s="112"/>
      <c r="B944" s="51">
        <v>38981</v>
      </c>
      <c r="C944" s="52" t="s">
        <v>1753</v>
      </c>
      <c r="D944" s="52"/>
      <c r="E944" s="52" t="s">
        <v>1754</v>
      </c>
      <c r="F944" s="52" t="s">
        <v>1755</v>
      </c>
      <c r="G944" s="115"/>
      <c r="H944" s="53">
        <v>1041.08</v>
      </c>
      <c r="I944" s="85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</row>
    <row r="945" spans="1:42" ht="12.75">
      <c r="A945" s="112"/>
      <c r="B945" s="54">
        <v>38982</v>
      </c>
      <c r="C945" s="55" t="s">
        <v>1756</v>
      </c>
      <c r="D945" s="55"/>
      <c r="E945" s="55" t="s">
        <v>1753</v>
      </c>
      <c r="F945" s="55" t="s">
        <v>1757</v>
      </c>
      <c r="G945" s="115"/>
      <c r="H945" s="53">
        <v>1028.69</v>
      </c>
      <c r="I945" s="85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</row>
    <row r="946" spans="1:42" ht="12.75">
      <c r="A946" s="112"/>
      <c r="B946" s="51">
        <v>38985</v>
      </c>
      <c r="C946" s="52" t="s">
        <v>1758</v>
      </c>
      <c r="D946" s="52"/>
      <c r="E946" s="52" t="s">
        <v>1759</v>
      </c>
      <c r="F946" s="52" t="s">
        <v>1760</v>
      </c>
      <c r="G946" s="115"/>
      <c r="H946" s="53">
        <v>1017.35</v>
      </c>
      <c r="I946" s="85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</row>
    <row r="947" spans="1:42" ht="12.75">
      <c r="A947" s="112"/>
      <c r="B947" s="54">
        <v>38986</v>
      </c>
      <c r="C947" s="55" t="s">
        <v>1761</v>
      </c>
      <c r="D947" s="55"/>
      <c r="E947" s="55" t="s">
        <v>1762</v>
      </c>
      <c r="F947" s="55" t="s">
        <v>1758</v>
      </c>
      <c r="G947" s="115"/>
      <c r="H947" s="53">
        <v>1025.2</v>
      </c>
      <c r="I947" s="85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</row>
    <row r="948" spans="1:42" ht="12.75">
      <c r="A948" s="112"/>
      <c r="B948" s="51">
        <v>38987</v>
      </c>
      <c r="C948" s="52" t="s">
        <v>1763</v>
      </c>
      <c r="D948" s="52"/>
      <c r="E948" s="52" t="s">
        <v>1764</v>
      </c>
      <c r="F948" s="52" t="s">
        <v>1761</v>
      </c>
      <c r="G948" s="115"/>
      <c r="H948" s="53">
        <v>1040.65</v>
      </c>
      <c r="I948" s="85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</row>
    <row r="949" spans="1:42" ht="12.75">
      <c r="A949" s="112"/>
      <c r="B949" s="54">
        <v>38988</v>
      </c>
      <c r="C949" s="55" t="s">
        <v>1765</v>
      </c>
      <c r="D949" s="55"/>
      <c r="E949" s="55" t="s">
        <v>1766</v>
      </c>
      <c r="F949" s="55" t="s">
        <v>1767</v>
      </c>
      <c r="G949" s="115"/>
      <c r="H949" s="53">
        <v>1038.7</v>
      </c>
      <c r="I949" s="85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</row>
    <row r="950" spans="1:42" ht="12.75">
      <c r="A950" s="112"/>
      <c r="B950" s="51">
        <v>38989</v>
      </c>
      <c r="C950" s="52" t="s">
        <v>1768</v>
      </c>
      <c r="D950" s="52"/>
      <c r="E950" s="52" t="s">
        <v>1769</v>
      </c>
      <c r="F950" s="52" t="s">
        <v>1765</v>
      </c>
      <c r="G950" s="115"/>
      <c r="H950" s="53">
        <v>1039.34</v>
      </c>
      <c r="I950" s="85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</row>
    <row r="951" spans="1:42" ht="12.75">
      <c r="A951" s="112"/>
      <c r="B951" s="54">
        <v>38992</v>
      </c>
      <c r="C951" s="55" t="s">
        <v>1770</v>
      </c>
      <c r="D951" s="55"/>
      <c r="E951" s="55" t="s">
        <v>1771</v>
      </c>
      <c r="F951" s="55" t="s">
        <v>1772</v>
      </c>
      <c r="G951" s="115"/>
      <c r="H951" s="53">
        <v>1043.36</v>
      </c>
      <c r="I951" s="85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</row>
    <row r="952" spans="1:42" ht="12.75">
      <c r="A952" s="112"/>
      <c r="B952" s="51">
        <v>38993</v>
      </c>
      <c r="C952" s="52" t="s">
        <v>1773</v>
      </c>
      <c r="D952" s="52"/>
      <c r="E952" s="52" t="s">
        <v>1770</v>
      </c>
      <c r="F952" s="52" t="s">
        <v>1774</v>
      </c>
      <c r="G952" s="115"/>
      <c r="H952" s="53">
        <v>1034.15</v>
      </c>
      <c r="I952" s="85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</row>
    <row r="953" spans="1:42" ht="12.75">
      <c r="A953" s="112"/>
      <c r="B953" s="54">
        <v>38994</v>
      </c>
      <c r="C953" s="55" t="s">
        <v>1775</v>
      </c>
      <c r="D953" s="55"/>
      <c r="E953" s="55" t="s">
        <v>1776</v>
      </c>
      <c r="F953" s="55" t="s">
        <v>1773</v>
      </c>
      <c r="G953" s="115"/>
      <c r="H953" s="53">
        <v>1046.87</v>
      </c>
      <c r="I953" s="85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</row>
    <row r="954" spans="1:42" ht="12.75">
      <c r="A954" s="112"/>
      <c r="B954" s="51">
        <v>38995</v>
      </c>
      <c r="C954" s="52" t="s">
        <v>1777</v>
      </c>
      <c r="D954" s="52"/>
      <c r="E954" s="52" t="s">
        <v>1778</v>
      </c>
      <c r="F954" s="52" t="s">
        <v>1775</v>
      </c>
      <c r="G954" s="115"/>
      <c r="H954" s="53">
        <v>1060.34</v>
      </c>
      <c r="I954" s="85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</row>
    <row r="955" spans="1:42" ht="12.75">
      <c r="A955" s="112"/>
      <c r="B955" s="54">
        <v>38996</v>
      </c>
      <c r="C955" s="55" t="s">
        <v>1779</v>
      </c>
      <c r="D955" s="55"/>
      <c r="E955" s="55" t="s">
        <v>1780</v>
      </c>
      <c r="F955" s="55" t="s">
        <v>1781</v>
      </c>
      <c r="G955" s="115"/>
      <c r="H955" s="53">
        <v>1059.82</v>
      </c>
      <c r="I955" s="85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</row>
    <row r="956" spans="1:42" ht="12.75">
      <c r="A956" s="112"/>
      <c r="B956" s="51">
        <v>38999</v>
      </c>
      <c r="C956" s="52" t="s">
        <v>1782</v>
      </c>
      <c r="D956" s="52"/>
      <c r="E956" s="52" t="s">
        <v>1783</v>
      </c>
      <c r="F956" s="52" t="s">
        <v>1784</v>
      </c>
      <c r="G956" s="115"/>
      <c r="H956" s="53">
        <v>1066.93</v>
      </c>
      <c r="I956" s="85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</row>
    <row r="957" spans="1:42" ht="12.75">
      <c r="A957" s="112"/>
      <c r="B957" s="54">
        <v>39000</v>
      </c>
      <c r="C957" s="55" t="s">
        <v>1785</v>
      </c>
      <c r="D957" s="55"/>
      <c r="E957" s="55" t="s">
        <v>1786</v>
      </c>
      <c r="F957" s="55" t="s">
        <v>1787</v>
      </c>
      <c r="G957" s="115"/>
      <c r="H957" s="53">
        <v>1071.3</v>
      </c>
      <c r="I957" s="85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</row>
    <row r="958" spans="1:42" ht="12.75">
      <c r="A958" s="112"/>
      <c r="B958" s="51">
        <v>39001</v>
      </c>
      <c r="C958" s="52" t="s">
        <v>1788</v>
      </c>
      <c r="D958" s="52"/>
      <c r="E958" s="52" t="s">
        <v>1789</v>
      </c>
      <c r="F958" s="52" t="s">
        <v>1790</v>
      </c>
      <c r="G958" s="115"/>
      <c r="H958" s="53">
        <v>1080.17</v>
      </c>
      <c r="I958" s="85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</row>
    <row r="959" spans="1:42" ht="12.75">
      <c r="A959" s="112"/>
      <c r="B959" s="54">
        <v>39002</v>
      </c>
      <c r="C959" s="55" t="s">
        <v>1791</v>
      </c>
      <c r="D959" s="55"/>
      <c r="E959" s="55" t="s">
        <v>1792</v>
      </c>
      <c r="F959" s="55" t="s">
        <v>1788</v>
      </c>
      <c r="G959" s="115"/>
      <c r="H959" s="53">
        <v>1097.27</v>
      </c>
      <c r="I959" s="85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</row>
    <row r="960" spans="1:42" ht="12.75">
      <c r="A960" s="112"/>
      <c r="B960" s="51">
        <v>39003</v>
      </c>
      <c r="C960" s="52" t="s">
        <v>1793</v>
      </c>
      <c r="D960" s="52"/>
      <c r="E960" s="52" t="s">
        <v>1794</v>
      </c>
      <c r="F960" s="52" t="s">
        <v>1795</v>
      </c>
      <c r="G960" s="115"/>
      <c r="H960" s="53">
        <v>1092.12</v>
      </c>
      <c r="I960" s="85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</row>
    <row r="961" spans="1:42" ht="12.75">
      <c r="A961" s="112"/>
      <c r="B961" s="54">
        <v>39006</v>
      </c>
      <c r="C961" s="55" t="s">
        <v>1796</v>
      </c>
      <c r="D961" s="55"/>
      <c r="E961" s="55" t="s">
        <v>1797</v>
      </c>
      <c r="F961" s="55" t="s">
        <v>1798</v>
      </c>
      <c r="G961" s="115"/>
      <c r="H961" s="53">
        <v>1093.3</v>
      </c>
      <c r="I961" s="85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</row>
    <row r="962" spans="1:42" ht="12.75">
      <c r="A962" s="112"/>
      <c r="B962" s="51">
        <v>39007</v>
      </c>
      <c r="C962" s="52" t="s">
        <v>1799</v>
      </c>
      <c r="D962" s="52"/>
      <c r="E962" s="52" t="s">
        <v>1796</v>
      </c>
      <c r="F962" s="52" t="s">
        <v>1799</v>
      </c>
      <c r="G962" s="115"/>
      <c r="H962" s="53">
        <v>1077.5</v>
      </c>
      <c r="I962" s="85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</row>
    <row r="963" spans="1:42" ht="12.75">
      <c r="A963" s="112"/>
      <c r="B963" s="54">
        <v>39008</v>
      </c>
      <c r="C963" s="55" t="s">
        <v>1800</v>
      </c>
      <c r="D963" s="55"/>
      <c r="E963" s="55" t="s">
        <v>1801</v>
      </c>
      <c r="F963" s="55" t="s">
        <v>1802</v>
      </c>
      <c r="G963" s="115"/>
      <c r="H963" s="53">
        <v>1091.28</v>
      </c>
      <c r="I963" s="85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</row>
    <row r="964" spans="1:42" ht="12.75">
      <c r="A964" s="112"/>
      <c r="B964" s="51">
        <v>39009</v>
      </c>
      <c r="C964" s="52" t="s">
        <v>1803</v>
      </c>
      <c r="D964" s="52"/>
      <c r="E964" s="52" t="s">
        <v>1804</v>
      </c>
      <c r="F964" s="52" t="s">
        <v>1805</v>
      </c>
      <c r="G964" s="115"/>
      <c r="H964" s="53">
        <v>1089.89</v>
      </c>
      <c r="I964" s="85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</row>
    <row r="965" spans="1:42" ht="12.75">
      <c r="A965" s="112"/>
      <c r="B965" s="54">
        <v>39010</v>
      </c>
      <c r="C965" s="55" t="s">
        <v>1806</v>
      </c>
      <c r="D965" s="55"/>
      <c r="E965" s="55" t="s">
        <v>1807</v>
      </c>
      <c r="F965" s="55" t="s">
        <v>1803</v>
      </c>
      <c r="G965" s="115"/>
      <c r="H965" s="53">
        <v>1094.22</v>
      </c>
      <c r="I965" s="85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</row>
    <row r="966" spans="1:42" ht="12.75">
      <c r="A966" s="112"/>
      <c r="B966" s="51">
        <v>39013</v>
      </c>
      <c r="C966" s="52" t="s">
        <v>1808</v>
      </c>
      <c r="D966" s="52"/>
      <c r="E966" s="52" t="s">
        <v>1809</v>
      </c>
      <c r="F966" s="52" t="s">
        <v>1810</v>
      </c>
      <c r="G966" s="115"/>
      <c r="H966" s="53">
        <v>1099.16</v>
      </c>
      <c r="I966" s="85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</row>
    <row r="967" spans="1:42" ht="12.75">
      <c r="A967" s="112"/>
      <c r="B967" s="54">
        <v>39014</v>
      </c>
      <c r="C967" s="55" t="s">
        <v>1811</v>
      </c>
      <c r="D967" s="55"/>
      <c r="E967" s="55" t="s">
        <v>1812</v>
      </c>
      <c r="F967" s="55" t="s">
        <v>1813</v>
      </c>
      <c r="G967" s="115"/>
      <c r="H967" s="53">
        <v>1097.79</v>
      </c>
      <c r="I967" s="85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</row>
    <row r="968" spans="1:42" ht="12.75">
      <c r="A968" s="112"/>
      <c r="B968" s="51">
        <v>39015</v>
      </c>
      <c r="C968" s="52" t="s">
        <v>1814</v>
      </c>
      <c r="D968" s="52"/>
      <c r="E968" s="52" t="s">
        <v>1815</v>
      </c>
      <c r="F968" s="52" t="s">
        <v>1816</v>
      </c>
      <c r="G968" s="115"/>
      <c r="H968" s="53">
        <v>1099.81</v>
      </c>
      <c r="I968" s="85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</row>
    <row r="969" spans="1:42" ht="12.75">
      <c r="A969" s="112"/>
      <c r="B969" s="54">
        <v>39016</v>
      </c>
      <c r="C969" s="55" t="s">
        <v>1817</v>
      </c>
      <c r="D969" s="55"/>
      <c r="E969" s="55" t="s">
        <v>1818</v>
      </c>
      <c r="F969" s="55" t="s">
        <v>1819</v>
      </c>
      <c r="G969" s="115"/>
      <c r="H969" s="53">
        <v>1094.62</v>
      </c>
      <c r="I969" s="85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</row>
    <row r="970" spans="1:42" ht="12.75">
      <c r="A970" s="112"/>
      <c r="B970" s="51">
        <v>39017</v>
      </c>
      <c r="C970" s="52" t="s">
        <v>1820</v>
      </c>
      <c r="D970" s="52"/>
      <c r="E970" s="52" t="s">
        <v>1821</v>
      </c>
      <c r="F970" s="52" t="s">
        <v>1822</v>
      </c>
      <c r="G970" s="115"/>
      <c r="H970" s="53">
        <v>1088.3</v>
      </c>
      <c r="I970" s="85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</row>
    <row r="971" spans="1:42" ht="12.75">
      <c r="A971" s="112"/>
      <c r="B971" s="54">
        <v>39020</v>
      </c>
      <c r="C971" s="55" t="s">
        <v>1823</v>
      </c>
      <c r="D971" s="55"/>
      <c r="E971" s="55" t="s">
        <v>1820</v>
      </c>
      <c r="F971" s="55" t="s">
        <v>1824</v>
      </c>
      <c r="G971" s="115"/>
      <c r="H971" s="53">
        <v>1082.87</v>
      </c>
      <c r="I971" s="85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</row>
    <row r="972" spans="1:42" ht="12.75">
      <c r="A972" s="112"/>
      <c r="B972" s="51">
        <v>39021</v>
      </c>
      <c r="C972" s="52" t="s">
        <v>1825</v>
      </c>
      <c r="D972" s="52"/>
      <c r="E972" s="52" t="s">
        <v>1826</v>
      </c>
      <c r="F972" s="52" t="s">
        <v>1823</v>
      </c>
      <c r="G972" s="115"/>
      <c r="H972" s="53">
        <v>1085.56</v>
      </c>
      <c r="I972" s="85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</row>
    <row r="973" spans="1:42" ht="12.75">
      <c r="A973" s="112"/>
      <c r="B973" s="54">
        <v>39022</v>
      </c>
      <c r="C973" s="55" t="s">
        <v>1827</v>
      </c>
      <c r="D973" s="55"/>
      <c r="E973" s="55" t="s">
        <v>1828</v>
      </c>
      <c r="F973" s="55" t="s">
        <v>1829</v>
      </c>
      <c r="G973" s="115"/>
      <c r="H973" s="53">
        <v>1094.91</v>
      </c>
      <c r="I973" s="85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</row>
    <row r="974" spans="1:42" ht="12.75">
      <c r="A974" s="112"/>
      <c r="B974" s="51">
        <v>39023</v>
      </c>
      <c r="C974" s="52" t="s">
        <v>1830</v>
      </c>
      <c r="D974" s="52"/>
      <c r="E974" s="52" t="s">
        <v>1827</v>
      </c>
      <c r="F974" s="52" t="s">
        <v>1831</v>
      </c>
      <c r="G974" s="115"/>
      <c r="H974" s="53">
        <v>1084.96</v>
      </c>
      <c r="I974" s="85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</row>
    <row r="975" spans="1:42" ht="12.75">
      <c r="A975" s="112"/>
      <c r="B975" s="54">
        <v>39024</v>
      </c>
      <c r="C975" s="55" t="s">
        <v>1832</v>
      </c>
      <c r="D975" s="55"/>
      <c r="E975" s="55" t="s">
        <v>1833</v>
      </c>
      <c r="F975" s="55" t="s">
        <v>1834</v>
      </c>
      <c r="G975" s="115"/>
      <c r="H975" s="53">
        <v>1084.86</v>
      </c>
      <c r="I975" s="85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</row>
    <row r="976" spans="1:42" ht="12.75">
      <c r="A976" s="112"/>
      <c r="B976" s="51">
        <v>39027</v>
      </c>
      <c r="C976" s="52" t="s">
        <v>1835</v>
      </c>
      <c r="D976" s="52"/>
      <c r="E976" s="52" t="s">
        <v>1835</v>
      </c>
      <c r="F976" s="52" t="s">
        <v>1832</v>
      </c>
      <c r="G976" s="115"/>
      <c r="H976" s="53">
        <v>1102.86</v>
      </c>
      <c r="I976" s="85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</row>
    <row r="977" spans="1:42" ht="12.75">
      <c r="A977" s="112"/>
      <c r="B977" s="54">
        <v>39028</v>
      </c>
      <c r="C977" s="55" t="s">
        <v>1836</v>
      </c>
      <c r="D977" s="55"/>
      <c r="E977" s="55" t="s">
        <v>1837</v>
      </c>
      <c r="F977" s="55" t="s">
        <v>1835</v>
      </c>
      <c r="G977" s="115"/>
      <c r="H977" s="53">
        <v>1108.71</v>
      </c>
      <c r="I977" s="85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</row>
    <row r="978" spans="1:42" ht="12.75">
      <c r="A978" s="112"/>
      <c r="B978" s="51">
        <v>39029</v>
      </c>
      <c r="C978" s="52" t="s">
        <v>1838</v>
      </c>
      <c r="D978" s="52"/>
      <c r="E978" s="52">
        <v>1109</v>
      </c>
      <c r="F978" s="52" t="s">
        <v>1839</v>
      </c>
      <c r="G978" s="115"/>
      <c r="H978" s="53">
        <v>1107.58</v>
      </c>
      <c r="I978" s="85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</row>
    <row r="979" spans="1:42" ht="12.75">
      <c r="A979" s="112"/>
      <c r="B979" s="54">
        <v>39030</v>
      </c>
      <c r="C979" s="55" t="s">
        <v>1840</v>
      </c>
      <c r="D979" s="55"/>
      <c r="E979" s="55" t="s">
        <v>1841</v>
      </c>
      <c r="F979" s="55" t="s">
        <v>1842</v>
      </c>
      <c r="G979" s="115"/>
      <c r="H979" s="53">
        <v>1107.17</v>
      </c>
      <c r="I979" s="85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</row>
    <row r="980" spans="1:42" ht="12.75">
      <c r="A980" s="112"/>
      <c r="B980" s="51">
        <v>39031</v>
      </c>
      <c r="C980" s="52" t="s">
        <v>1843</v>
      </c>
      <c r="D980" s="52"/>
      <c r="E980" s="52" t="s">
        <v>1840</v>
      </c>
      <c r="F980" s="52" t="s">
        <v>1844</v>
      </c>
      <c r="G980" s="115"/>
      <c r="H980" s="53">
        <v>1099.37</v>
      </c>
      <c r="I980" s="85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</row>
    <row r="981" spans="1:42" ht="12.75">
      <c r="A981" s="112"/>
      <c r="B981" s="54">
        <v>39034</v>
      </c>
      <c r="C981" s="55" t="s">
        <v>1845</v>
      </c>
      <c r="D981" s="55"/>
      <c r="E981" s="55" t="s">
        <v>1846</v>
      </c>
      <c r="F981" s="55" t="s">
        <v>1847</v>
      </c>
      <c r="G981" s="115"/>
      <c r="H981" s="53">
        <v>1106.59</v>
      </c>
      <c r="I981" s="85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</row>
    <row r="982" spans="1:42" ht="12.75">
      <c r="A982" s="112"/>
      <c r="B982" s="51">
        <v>39035</v>
      </c>
      <c r="C982" s="52" t="s">
        <v>1848</v>
      </c>
      <c r="D982" s="52"/>
      <c r="E982" s="52" t="s">
        <v>1849</v>
      </c>
      <c r="F982" s="52" t="s">
        <v>1850</v>
      </c>
      <c r="G982" s="115"/>
      <c r="H982" s="53">
        <v>1103.27</v>
      </c>
      <c r="I982" s="85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</row>
    <row r="983" spans="1:42" ht="12.75">
      <c r="A983" s="112"/>
      <c r="B983" s="54">
        <v>39036</v>
      </c>
      <c r="C983" s="55" t="s">
        <v>1851</v>
      </c>
      <c r="D983" s="55"/>
      <c r="E983" s="55" t="s">
        <v>1852</v>
      </c>
      <c r="F983" s="55" t="s">
        <v>1848</v>
      </c>
      <c r="G983" s="115"/>
      <c r="H983" s="53">
        <v>1117.95</v>
      </c>
      <c r="I983" s="85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</row>
    <row r="984" spans="1:42" ht="12.75">
      <c r="A984" s="112"/>
      <c r="B984" s="51">
        <v>39037</v>
      </c>
      <c r="C984" s="52" t="s">
        <v>1853</v>
      </c>
      <c r="D984" s="52"/>
      <c r="E984" s="52" t="s">
        <v>1854</v>
      </c>
      <c r="F984" s="52" t="s">
        <v>1853</v>
      </c>
      <c r="G984" s="115"/>
      <c r="H984" s="53">
        <v>1112.24</v>
      </c>
      <c r="I984" s="85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</row>
    <row r="985" spans="1:42" ht="12.75">
      <c r="A985" s="112"/>
      <c r="B985" s="54">
        <v>39038</v>
      </c>
      <c r="C985" s="55" t="s">
        <v>1855</v>
      </c>
      <c r="D985" s="55"/>
      <c r="E985" s="55" t="s">
        <v>1856</v>
      </c>
      <c r="F985" s="55" t="s">
        <v>1857</v>
      </c>
      <c r="G985" s="115"/>
      <c r="H985" s="53">
        <v>1098.82</v>
      </c>
      <c r="I985" s="85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</row>
    <row r="986" spans="1:42" ht="12.75">
      <c r="A986" s="112"/>
      <c r="B986" s="51">
        <v>39041</v>
      </c>
      <c r="C986" s="52" t="s">
        <v>1858</v>
      </c>
      <c r="D986" s="52"/>
      <c r="E986" s="52" t="s">
        <v>1859</v>
      </c>
      <c r="F986" s="52" t="s">
        <v>1860</v>
      </c>
      <c r="G986" s="115"/>
      <c r="H986" s="53">
        <v>1106.54</v>
      </c>
      <c r="I986" s="85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</row>
    <row r="987" spans="1:42" ht="12.75">
      <c r="A987" s="112"/>
      <c r="B987" s="54">
        <v>39042</v>
      </c>
      <c r="C987" s="55" t="s">
        <v>1861</v>
      </c>
      <c r="D987" s="55"/>
      <c r="E987" s="55" t="s">
        <v>1862</v>
      </c>
      <c r="F987" s="55" t="s">
        <v>1863</v>
      </c>
      <c r="G987" s="115"/>
      <c r="H987" s="53">
        <v>1109.55</v>
      </c>
      <c r="I987" s="85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</row>
    <row r="988" spans="1:42" ht="12.75">
      <c r="A988" s="112"/>
      <c r="B988" s="51">
        <v>39043</v>
      </c>
      <c r="C988" s="52" t="s">
        <v>1864</v>
      </c>
      <c r="D988" s="52"/>
      <c r="E988" s="52" t="s">
        <v>1865</v>
      </c>
      <c r="F988" s="52" t="s">
        <v>1866</v>
      </c>
      <c r="G988" s="115"/>
      <c r="H988" s="53">
        <v>1107.53</v>
      </c>
      <c r="I988" s="85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</row>
    <row r="989" spans="1:42" ht="12.75">
      <c r="A989" s="112"/>
      <c r="B989" s="54">
        <v>39044</v>
      </c>
      <c r="C989" s="55" t="s">
        <v>1867</v>
      </c>
      <c r="D989" s="55"/>
      <c r="E989" s="55" t="s">
        <v>1868</v>
      </c>
      <c r="F989" s="55" t="s">
        <v>1869</v>
      </c>
      <c r="G989" s="115"/>
      <c r="H989" s="53">
        <v>1108.65</v>
      </c>
      <c r="I989" s="85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</row>
    <row r="990" spans="1:42" ht="12.75">
      <c r="A990" s="112"/>
      <c r="B990" s="51">
        <v>39045</v>
      </c>
      <c r="C990" s="52" t="s">
        <v>1870</v>
      </c>
      <c r="D990" s="52"/>
      <c r="E990" s="52" t="s">
        <v>1867</v>
      </c>
      <c r="F990" s="52" t="s">
        <v>1871</v>
      </c>
      <c r="G990" s="115"/>
      <c r="H990" s="53">
        <v>1089.75</v>
      </c>
      <c r="I990" s="85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</row>
    <row r="991" spans="1:42" ht="12.75">
      <c r="A991" s="112"/>
      <c r="B991" s="54">
        <v>39048</v>
      </c>
      <c r="C991" s="55" t="s">
        <v>1872</v>
      </c>
      <c r="D991" s="55"/>
      <c r="E991" s="55" t="s">
        <v>1873</v>
      </c>
      <c r="F991" s="55" t="s">
        <v>1874</v>
      </c>
      <c r="G991" s="115"/>
      <c r="H991" s="53">
        <v>1058.07</v>
      </c>
      <c r="I991" s="85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</row>
    <row r="992" spans="1:42" ht="12.75">
      <c r="A992" s="112"/>
      <c r="B992" s="51">
        <v>39049</v>
      </c>
      <c r="C992" s="52" t="s">
        <v>1875</v>
      </c>
      <c r="D992" s="52"/>
      <c r="E992" s="52" t="s">
        <v>1876</v>
      </c>
      <c r="F992" s="52" t="s">
        <v>1877</v>
      </c>
      <c r="G992" s="115"/>
      <c r="H992" s="53">
        <v>1061.87</v>
      </c>
      <c r="I992" s="85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</row>
    <row r="993" spans="1:42" ht="12.75">
      <c r="A993" s="112"/>
      <c r="B993" s="54">
        <v>39050</v>
      </c>
      <c r="C993" s="55" t="s">
        <v>1878</v>
      </c>
      <c r="D993" s="55"/>
      <c r="E993" s="55" t="s">
        <v>1879</v>
      </c>
      <c r="F993" s="55" t="s">
        <v>1875</v>
      </c>
      <c r="G993" s="115"/>
      <c r="H993" s="53">
        <v>1085.14</v>
      </c>
      <c r="I993" s="85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</row>
    <row r="994" spans="1:42" ht="12.75">
      <c r="A994" s="112"/>
      <c r="B994" s="51">
        <v>39051</v>
      </c>
      <c r="C994" s="52" t="s">
        <v>1880</v>
      </c>
      <c r="D994" s="52"/>
      <c r="E994" s="52" t="s">
        <v>1881</v>
      </c>
      <c r="F994" s="52" t="s">
        <v>1882</v>
      </c>
      <c r="G994" s="115"/>
      <c r="H994" s="53">
        <v>1068.07</v>
      </c>
      <c r="I994" s="85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</row>
    <row r="995" spans="1:42" ht="12.75">
      <c r="A995" s="112"/>
      <c r="B995" s="54">
        <v>39052</v>
      </c>
      <c r="C995" s="55" t="s">
        <v>1883</v>
      </c>
      <c r="D995" s="55"/>
      <c r="E995" s="55" t="s">
        <v>1884</v>
      </c>
      <c r="F995" s="55" t="s">
        <v>1885</v>
      </c>
      <c r="G995" s="115"/>
      <c r="H995" s="53">
        <v>1059.84</v>
      </c>
      <c r="I995" s="85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</row>
    <row r="996" spans="1:42" ht="12.75">
      <c r="A996" s="112"/>
      <c r="B996" s="51">
        <v>39055</v>
      </c>
      <c r="C996" s="52" t="s">
        <v>1886</v>
      </c>
      <c r="D996" s="52"/>
      <c r="E996" s="52" t="s">
        <v>1887</v>
      </c>
      <c r="F996" s="52" t="s">
        <v>1888</v>
      </c>
      <c r="G996" s="115"/>
      <c r="H996" s="53">
        <v>1074.67</v>
      </c>
      <c r="I996" s="85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</row>
    <row r="997" spans="1:42" ht="12.75">
      <c r="A997" s="112"/>
      <c r="B997" s="54">
        <v>39056</v>
      </c>
      <c r="C997" s="55" t="s">
        <v>1889</v>
      </c>
      <c r="D997" s="55"/>
      <c r="E997" s="55" t="s">
        <v>1889</v>
      </c>
      <c r="F997" s="55" t="s">
        <v>1886</v>
      </c>
      <c r="G997" s="115"/>
      <c r="H997" s="53">
        <v>1089.62</v>
      </c>
      <c r="I997" s="85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</row>
    <row r="998" spans="1:42" ht="12.75">
      <c r="A998" s="112"/>
      <c r="B998" s="51">
        <v>39057</v>
      </c>
      <c r="C998" s="52" t="s">
        <v>1890</v>
      </c>
      <c r="D998" s="52"/>
      <c r="E998" s="52" t="s">
        <v>1891</v>
      </c>
      <c r="F998" s="52" t="s">
        <v>1892</v>
      </c>
      <c r="G998" s="115"/>
      <c r="H998" s="53">
        <v>1086.48</v>
      </c>
      <c r="I998" s="85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</row>
    <row r="999" spans="1:42" ht="12.75">
      <c r="A999" s="112"/>
      <c r="B999" s="54">
        <v>39058</v>
      </c>
      <c r="C999" s="55" t="s">
        <v>1893</v>
      </c>
      <c r="D999" s="55"/>
      <c r="E999" s="55" t="s">
        <v>1894</v>
      </c>
      <c r="F999" s="55" t="s">
        <v>1895</v>
      </c>
      <c r="G999" s="115"/>
      <c r="H999" s="53">
        <v>1096.19</v>
      </c>
      <c r="I999" s="85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</row>
    <row r="1000" spans="1:42" ht="12.75">
      <c r="A1000" s="112"/>
      <c r="B1000" s="51">
        <v>39059</v>
      </c>
      <c r="C1000" s="52" t="s">
        <v>1896</v>
      </c>
      <c r="D1000" s="52"/>
      <c r="E1000" s="52" t="s">
        <v>1897</v>
      </c>
      <c r="F1000" s="52" t="s">
        <v>1898</v>
      </c>
      <c r="G1000" s="115"/>
      <c r="H1000" s="53">
        <v>1095.93</v>
      </c>
      <c r="I1000" s="85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</row>
    <row r="1001" spans="1:42" ht="12.75">
      <c r="A1001" s="112"/>
      <c r="B1001" s="54">
        <v>39062</v>
      </c>
      <c r="C1001" s="55" t="s">
        <v>1899</v>
      </c>
      <c r="D1001" s="55"/>
      <c r="E1001" s="55" t="s">
        <v>1899</v>
      </c>
      <c r="F1001" s="55" t="s">
        <v>1896</v>
      </c>
      <c r="G1001" s="115"/>
      <c r="H1001" s="53">
        <v>1111.59</v>
      </c>
      <c r="I1001" s="85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</row>
    <row r="1002" spans="1:42" ht="12.75">
      <c r="A1002" s="112"/>
      <c r="B1002" s="51">
        <v>39063</v>
      </c>
      <c r="C1002" s="52" t="s">
        <v>1900</v>
      </c>
      <c r="D1002" s="52"/>
      <c r="E1002" s="52" t="s">
        <v>1900</v>
      </c>
      <c r="F1002" s="52" t="s">
        <v>1901</v>
      </c>
      <c r="G1002" s="115"/>
      <c r="H1002" s="53">
        <v>1130.03</v>
      </c>
      <c r="I1002" s="85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</row>
    <row r="1003" spans="1:42" ht="12.75">
      <c r="A1003" s="112"/>
      <c r="B1003" s="54">
        <v>39064</v>
      </c>
      <c r="C1003" s="55" t="s">
        <v>1902</v>
      </c>
      <c r="D1003" s="55"/>
      <c r="E1003" s="55" t="s">
        <v>1903</v>
      </c>
      <c r="F1003" s="55" t="s">
        <v>1904</v>
      </c>
      <c r="G1003" s="115"/>
      <c r="H1003" s="53">
        <v>1128.69</v>
      </c>
      <c r="I1003" s="85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</row>
    <row r="1004" spans="1:42" ht="12.75">
      <c r="A1004" s="112"/>
      <c r="B1004" s="51">
        <v>39065</v>
      </c>
      <c r="C1004" s="52" t="s">
        <v>1905</v>
      </c>
      <c r="D1004" s="52"/>
      <c r="E1004" s="52" t="s">
        <v>1906</v>
      </c>
      <c r="F1004" s="52" t="s">
        <v>1907</v>
      </c>
      <c r="G1004" s="115"/>
      <c r="H1004" s="53">
        <v>1128.93</v>
      </c>
      <c r="I1004" s="85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</row>
    <row r="1005" spans="1:42" ht="12.75">
      <c r="A1005" s="112"/>
      <c r="B1005" s="54">
        <v>39066</v>
      </c>
      <c r="C1005" s="55" t="s">
        <v>1908</v>
      </c>
      <c r="D1005" s="55"/>
      <c r="E1005" s="55" t="s">
        <v>1909</v>
      </c>
      <c r="F1005" s="55" t="s">
        <v>1910</v>
      </c>
      <c r="G1005" s="115"/>
      <c r="H1005" s="53">
        <v>1139.05</v>
      </c>
      <c r="I1005" s="85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</row>
    <row r="1006" spans="1:42" ht="12.75">
      <c r="A1006" s="112"/>
      <c r="B1006" s="51">
        <v>39069</v>
      </c>
      <c r="C1006" s="52" t="s">
        <v>1911</v>
      </c>
      <c r="D1006" s="52"/>
      <c r="E1006" s="52" t="s">
        <v>1912</v>
      </c>
      <c r="F1006" s="52" t="s">
        <v>1913</v>
      </c>
      <c r="G1006" s="115"/>
      <c r="H1006" s="53">
        <v>1138.82</v>
      </c>
      <c r="I1006" s="85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</row>
    <row r="1007" spans="1:42" ht="12.75">
      <c r="A1007" s="112"/>
      <c r="B1007" s="54">
        <v>39070</v>
      </c>
      <c r="C1007" s="55" t="s">
        <v>1914</v>
      </c>
      <c r="D1007" s="55"/>
      <c r="E1007" s="55" t="s">
        <v>1911</v>
      </c>
      <c r="F1007" s="55" t="s">
        <v>1915</v>
      </c>
      <c r="G1007" s="115"/>
      <c r="H1007" s="53">
        <v>1126.55</v>
      </c>
      <c r="I1007" s="85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</row>
    <row r="1008" spans="1:42" ht="12.75">
      <c r="A1008" s="112"/>
      <c r="B1008" s="51">
        <v>39071</v>
      </c>
      <c r="C1008" s="52" t="s">
        <v>1916</v>
      </c>
      <c r="D1008" s="52"/>
      <c r="E1008" s="52" t="s">
        <v>1917</v>
      </c>
      <c r="F1008" s="52" t="s">
        <v>1914</v>
      </c>
      <c r="G1008" s="115"/>
      <c r="H1008" s="53">
        <v>1136.45</v>
      </c>
      <c r="I1008" s="85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</row>
    <row r="1009" spans="1:42" ht="12.75">
      <c r="A1009" s="112"/>
      <c r="B1009" s="54">
        <v>39072</v>
      </c>
      <c r="C1009" s="55" t="s">
        <v>1918</v>
      </c>
      <c r="D1009" s="55"/>
      <c r="E1009" s="55" t="s">
        <v>1919</v>
      </c>
      <c r="F1009" s="55" t="s">
        <v>1920</v>
      </c>
      <c r="G1009" s="115"/>
      <c r="H1009" s="53">
        <v>1138.45</v>
      </c>
      <c r="I1009" s="85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</row>
    <row r="1010" spans="1:42" ht="12.75">
      <c r="A1010" s="112"/>
      <c r="B1010" s="51">
        <v>39073</v>
      </c>
      <c r="C1010" s="52" t="s">
        <v>1921</v>
      </c>
      <c r="D1010" s="52"/>
      <c r="E1010" s="52" t="s">
        <v>1922</v>
      </c>
      <c r="F1010" s="52" t="s">
        <v>1923</v>
      </c>
      <c r="G1010" s="115"/>
      <c r="H1010" s="53">
        <v>1141.49</v>
      </c>
      <c r="I1010" s="85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</row>
    <row r="1011" spans="1:42" ht="12.75">
      <c r="A1011" s="112"/>
      <c r="B1011" s="54">
        <v>39078</v>
      </c>
      <c r="C1011" s="55" t="s">
        <v>1924</v>
      </c>
      <c r="D1011" s="55"/>
      <c r="E1011" s="55" t="s">
        <v>1925</v>
      </c>
      <c r="F1011" s="55" t="s">
        <v>1921</v>
      </c>
      <c r="G1011" s="115"/>
      <c r="H1011" s="53">
        <v>1150.25</v>
      </c>
      <c r="I1011" s="85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</row>
    <row r="1012" spans="1:42" ht="12.75">
      <c r="A1012" s="112"/>
      <c r="B1012" s="51">
        <v>39079</v>
      </c>
      <c r="C1012" s="52" t="s">
        <v>1926</v>
      </c>
      <c r="D1012" s="52"/>
      <c r="E1012" s="52" t="s">
        <v>1927</v>
      </c>
      <c r="F1012" s="52" t="s">
        <v>1928</v>
      </c>
      <c r="G1012" s="115"/>
      <c r="H1012" s="53">
        <v>1150.07</v>
      </c>
      <c r="I1012" s="85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</row>
    <row r="1013" spans="1:42" ht="12.75">
      <c r="A1013" s="112"/>
      <c r="B1013" s="54">
        <v>39080</v>
      </c>
      <c r="C1013" s="55" t="s">
        <v>1929</v>
      </c>
      <c r="D1013" s="55"/>
      <c r="E1013" s="55" t="s">
        <v>1930</v>
      </c>
      <c r="F1013" s="55" t="s">
        <v>1931</v>
      </c>
      <c r="G1013" s="115"/>
      <c r="H1013" s="53">
        <v>1147.27</v>
      </c>
      <c r="I1013" s="85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</row>
    <row r="1014" spans="1:42" ht="12.75">
      <c r="A1014" s="112"/>
      <c r="B1014" s="51">
        <v>39084</v>
      </c>
      <c r="C1014" s="52" t="s">
        <v>1932</v>
      </c>
      <c r="D1014" s="52"/>
      <c r="E1014" s="52" t="s">
        <v>1933</v>
      </c>
      <c r="F1014" s="52" t="s">
        <v>1929</v>
      </c>
      <c r="G1014" s="115"/>
      <c r="H1014" s="53">
        <v>1164.12</v>
      </c>
      <c r="I1014" s="85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</row>
    <row r="1015" spans="1:42" ht="12.75">
      <c r="A1015" s="112"/>
      <c r="B1015" s="54">
        <v>39085</v>
      </c>
      <c r="C1015" s="55" t="s">
        <v>1934</v>
      </c>
      <c r="D1015" s="55"/>
      <c r="E1015" s="55" t="s">
        <v>1932</v>
      </c>
      <c r="F1015" s="55" t="s">
        <v>1935</v>
      </c>
      <c r="G1015" s="115"/>
      <c r="H1015" s="53">
        <v>1158.38</v>
      </c>
      <c r="I1015" s="85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</row>
    <row r="1016" spans="1:42" ht="12.75">
      <c r="A1016" s="112"/>
      <c r="B1016" s="51">
        <v>39086</v>
      </c>
      <c r="C1016" s="52" t="s">
        <v>1936</v>
      </c>
      <c r="D1016" s="52"/>
      <c r="E1016" s="52" t="s">
        <v>1934</v>
      </c>
      <c r="F1016" s="52" t="s">
        <v>1937</v>
      </c>
      <c r="G1016" s="115"/>
      <c r="H1016" s="53">
        <v>1149.58</v>
      </c>
      <c r="I1016" s="85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</row>
    <row r="1017" spans="1:42" ht="12.75">
      <c r="A1017" s="112"/>
      <c r="B1017" s="54">
        <v>39087</v>
      </c>
      <c r="C1017" s="55" t="s">
        <v>1938</v>
      </c>
      <c r="D1017" s="55"/>
      <c r="E1017" s="55" t="s">
        <v>1936</v>
      </c>
      <c r="F1017" s="55" t="s">
        <v>1939</v>
      </c>
      <c r="G1017" s="115"/>
      <c r="H1017" s="53">
        <v>1147.22</v>
      </c>
      <c r="I1017" s="85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</row>
    <row r="1018" spans="1:42" ht="12.75">
      <c r="A1018" s="112"/>
      <c r="B1018" s="51">
        <v>39090</v>
      </c>
      <c r="C1018" s="52" t="s">
        <v>1940</v>
      </c>
      <c r="D1018" s="52"/>
      <c r="E1018" s="52" t="s">
        <v>1941</v>
      </c>
      <c r="F1018" s="52" t="s">
        <v>1942</v>
      </c>
      <c r="G1018" s="115"/>
      <c r="H1018" s="53">
        <v>1144.48</v>
      </c>
      <c r="I1018" s="85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</row>
    <row r="1019" spans="1:42" ht="12.75">
      <c r="A1019" s="112"/>
      <c r="B1019" s="54">
        <v>39091</v>
      </c>
      <c r="C1019" s="55" t="s">
        <v>1943</v>
      </c>
      <c r="D1019" s="55"/>
      <c r="E1019" s="55" t="s">
        <v>1944</v>
      </c>
      <c r="F1019" s="55" t="s">
        <v>1945</v>
      </c>
      <c r="G1019" s="115"/>
      <c r="H1019" s="53">
        <v>1143.09</v>
      </c>
      <c r="I1019" s="85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</row>
    <row r="1020" spans="1:42" ht="12.75">
      <c r="A1020" s="112"/>
      <c r="B1020" s="51">
        <v>39092</v>
      </c>
      <c r="C1020" s="52" t="s">
        <v>1946</v>
      </c>
      <c r="D1020" s="52"/>
      <c r="E1020" s="52" t="s">
        <v>1943</v>
      </c>
      <c r="F1020" s="52" t="s">
        <v>1947</v>
      </c>
      <c r="G1020" s="115"/>
      <c r="H1020" s="53">
        <v>1133.05</v>
      </c>
      <c r="I1020" s="85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</row>
    <row r="1021" spans="1:42" ht="12.75">
      <c r="A1021" s="112"/>
      <c r="B1021" s="54">
        <v>39093</v>
      </c>
      <c r="C1021" s="55" t="s">
        <v>1948</v>
      </c>
      <c r="D1021" s="55"/>
      <c r="E1021" s="55" t="s">
        <v>1949</v>
      </c>
      <c r="F1021" s="55" t="s">
        <v>1946</v>
      </c>
      <c r="G1021" s="115"/>
      <c r="H1021" s="53">
        <v>1160.04</v>
      </c>
      <c r="I1021" s="85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</row>
    <row r="1022" spans="1:42" ht="12.75">
      <c r="A1022" s="112"/>
      <c r="B1022" s="51">
        <v>39094</v>
      </c>
      <c r="C1022" s="52" t="s">
        <v>1950</v>
      </c>
      <c r="D1022" s="52"/>
      <c r="E1022" s="52" t="s">
        <v>1951</v>
      </c>
      <c r="F1022" s="52" t="s">
        <v>1952</v>
      </c>
      <c r="G1022" s="115"/>
      <c r="H1022" s="53">
        <v>1159.46</v>
      </c>
      <c r="I1022" s="85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</row>
    <row r="1023" spans="1:42" ht="12.75">
      <c r="A1023" s="112"/>
      <c r="B1023" s="54">
        <v>39097</v>
      </c>
      <c r="C1023" s="55" t="s">
        <v>1953</v>
      </c>
      <c r="D1023" s="55"/>
      <c r="E1023" s="55" t="s">
        <v>1954</v>
      </c>
      <c r="F1023" s="55" t="s">
        <v>1950</v>
      </c>
      <c r="G1023" s="115"/>
      <c r="H1023" s="53">
        <v>1173.87</v>
      </c>
      <c r="I1023" s="85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</row>
    <row r="1024" spans="1:42" ht="12.75">
      <c r="A1024" s="112"/>
      <c r="B1024" s="51">
        <v>39098</v>
      </c>
      <c r="C1024" s="52" t="s">
        <v>1955</v>
      </c>
      <c r="D1024" s="52"/>
      <c r="E1024" s="52" t="s">
        <v>1956</v>
      </c>
      <c r="F1024" s="52" t="s">
        <v>1957</v>
      </c>
      <c r="G1024" s="115"/>
      <c r="H1024" s="53">
        <v>1170.63</v>
      </c>
      <c r="I1024" s="85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</row>
    <row r="1025" spans="1:42" ht="12.75">
      <c r="A1025" s="112"/>
      <c r="B1025" s="54">
        <v>39099</v>
      </c>
      <c r="C1025" s="55" t="s">
        <v>1958</v>
      </c>
      <c r="D1025" s="55"/>
      <c r="E1025" s="55" t="s">
        <v>1959</v>
      </c>
      <c r="F1025" s="55" t="s">
        <v>1960</v>
      </c>
      <c r="G1025" s="115"/>
      <c r="H1025" s="53">
        <v>1175.9</v>
      </c>
      <c r="I1025" s="85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</row>
    <row r="1026" spans="1:42" ht="12.75">
      <c r="A1026" s="112"/>
      <c r="B1026" s="51">
        <v>39100</v>
      </c>
      <c r="C1026" s="52" t="s">
        <v>1961</v>
      </c>
      <c r="D1026" s="52"/>
      <c r="E1026" s="52" t="s">
        <v>1962</v>
      </c>
      <c r="F1026" s="52" t="s">
        <v>1963</v>
      </c>
      <c r="G1026" s="115"/>
      <c r="H1026" s="53">
        <v>1173.59</v>
      </c>
      <c r="I1026" s="85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</row>
    <row r="1027" spans="1:42" ht="12.75">
      <c r="A1027" s="112"/>
      <c r="B1027" s="54">
        <v>39101</v>
      </c>
      <c r="C1027" s="55" t="s">
        <v>1964</v>
      </c>
      <c r="D1027" s="55"/>
      <c r="E1027" s="55" t="s">
        <v>1965</v>
      </c>
      <c r="F1027" s="55" t="s">
        <v>1966</v>
      </c>
      <c r="G1027" s="115"/>
      <c r="H1027" s="53">
        <v>1180.57</v>
      </c>
      <c r="I1027" s="85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</row>
    <row r="1028" spans="1:42" ht="12.75">
      <c r="A1028" s="112"/>
      <c r="B1028" s="51">
        <v>39104</v>
      </c>
      <c r="C1028" s="52" t="s">
        <v>1967</v>
      </c>
      <c r="D1028" s="52"/>
      <c r="E1028" s="52" t="s">
        <v>1968</v>
      </c>
      <c r="F1028" s="52" t="s">
        <v>1969</v>
      </c>
      <c r="G1028" s="115"/>
      <c r="H1028" s="53">
        <v>1181.35</v>
      </c>
      <c r="I1028" s="85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</row>
    <row r="1029" spans="1:42" ht="12.75">
      <c r="A1029" s="112"/>
      <c r="B1029" s="54">
        <v>39105</v>
      </c>
      <c r="C1029" s="55" t="s">
        <v>1970</v>
      </c>
      <c r="D1029" s="55"/>
      <c r="E1029" s="55" t="s">
        <v>1971</v>
      </c>
      <c r="F1029" s="55" t="s">
        <v>1972</v>
      </c>
      <c r="G1029" s="115"/>
      <c r="H1029" s="53">
        <v>1175.13</v>
      </c>
      <c r="I1029" s="85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</row>
    <row r="1030" spans="1:42" ht="12.75">
      <c r="A1030" s="112"/>
      <c r="B1030" s="51">
        <v>39106</v>
      </c>
      <c r="C1030" s="52" t="s">
        <v>1973</v>
      </c>
      <c r="D1030" s="52"/>
      <c r="E1030" s="52" t="s">
        <v>1974</v>
      </c>
      <c r="F1030" s="52" t="s">
        <v>1975</v>
      </c>
      <c r="G1030" s="115"/>
      <c r="H1030" s="53">
        <v>1177.89</v>
      </c>
      <c r="I1030" s="85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</row>
    <row r="1031" spans="1:42" ht="12.75">
      <c r="A1031" s="112"/>
      <c r="B1031" s="54">
        <v>39107</v>
      </c>
      <c r="C1031" s="55" t="s">
        <v>1976</v>
      </c>
      <c r="D1031" s="55"/>
      <c r="E1031" s="55" t="s">
        <v>1977</v>
      </c>
      <c r="F1031" s="55" t="s">
        <v>1973</v>
      </c>
      <c r="G1031" s="115"/>
      <c r="H1031" s="53">
        <v>1185.82</v>
      </c>
      <c r="I1031" s="85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</row>
    <row r="1032" spans="1:42" ht="12.75">
      <c r="A1032" s="112"/>
      <c r="B1032" s="51">
        <v>39108</v>
      </c>
      <c r="C1032" s="52" t="s">
        <v>1978</v>
      </c>
      <c r="D1032" s="52"/>
      <c r="E1032" s="52" t="s">
        <v>1976</v>
      </c>
      <c r="F1032" s="52" t="s">
        <v>1979</v>
      </c>
      <c r="G1032" s="115"/>
      <c r="H1032" s="53">
        <v>1177.35</v>
      </c>
      <c r="I1032" s="85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</row>
    <row r="1033" spans="1:42" ht="12.75">
      <c r="A1033" s="112"/>
      <c r="B1033" s="54">
        <v>39111</v>
      </c>
      <c r="C1033" s="55" t="s">
        <v>1980</v>
      </c>
      <c r="D1033" s="55"/>
      <c r="E1033" s="55" t="s">
        <v>1981</v>
      </c>
      <c r="F1033" s="55" t="s">
        <v>1982</v>
      </c>
      <c r="G1033" s="115"/>
      <c r="H1033" s="53">
        <v>1178.88</v>
      </c>
      <c r="I1033" s="85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</row>
    <row r="1034" spans="1:42" ht="12.75">
      <c r="A1034" s="112"/>
      <c r="B1034" s="51">
        <v>39112</v>
      </c>
      <c r="C1034" s="52" t="s">
        <v>1983</v>
      </c>
      <c r="D1034" s="52"/>
      <c r="E1034" s="52" t="s">
        <v>1984</v>
      </c>
      <c r="F1034" s="52" t="s">
        <v>1985</v>
      </c>
      <c r="G1034" s="115"/>
      <c r="H1034" s="53">
        <v>1190.26</v>
      </c>
      <c r="I1034" s="85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</row>
    <row r="1035" spans="1:42" ht="12.75">
      <c r="A1035" s="112"/>
      <c r="B1035" s="54">
        <v>39113</v>
      </c>
      <c r="C1035" s="55" t="s">
        <v>1986</v>
      </c>
      <c r="D1035" s="55"/>
      <c r="E1035" s="55" t="s">
        <v>1987</v>
      </c>
      <c r="F1035" s="55" t="s">
        <v>1988</v>
      </c>
      <c r="G1035" s="115"/>
      <c r="H1035" s="53">
        <v>1185.98</v>
      </c>
      <c r="I1035" s="85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</row>
    <row r="1036" spans="1:42" ht="12.75">
      <c r="A1036" s="112"/>
      <c r="B1036" s="51">
        <v>39114</v>
      </c>
      <c r="C1036" s="52" t="s">
        <v>1989</v>
      </c>
      <c r="D1036" s="52"/>
      <c r="E1036" s="52" t="s">
        <v>1990</v>
      </c>
      <c r="F1036" s="52" t="s">
        <v>1986</v>
      </c>
      <c r="G1036" s="115"/>
      <c r="H1036" s="53">
        <v>1191.71</v>
      </c>
      <c r="I1036" s="85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</row>
    <row r="1037" spans="1:42" ht="12.75">
      <c r="A1037" s="112"/>
      <c r="B1037" s="54">
        <v>39115</v>
      </c>
      <c r="C1037" s="55" t="s">
        <v>1991</v>
      </c>
      <c r="D1037" s="55"/>
      <c r="E1037" s="55" t="s">
        <v>1989</v>
      </c>
      <c r="F1037" s="55" t="s">
        <v>1992</v>
      </c>
      <c r="G1037" s="115"/>
      <c r="H1037" s="53">
        <v>1187.09</v>
      </c>
      <c r="I1037" s="85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</row>
    <row r="1038" spans="1:42" ht="12.75">
      <c r="A1038" s="112"/>
      <c r="B1038" s="51">
        <v>39118</v>
      </c>
      <c r="C1038" s="52" t="s">
        <v>1993</v>
      </c>
      <c r="D1038" s="52"/>
      <c r="E1038" s="52" t="s">
        <v>1994</v>
      </c>
      <c r="F1038" s="52" t="s">
        <v>1991</v>
      </c>
      <c r="G1038" s="115"/>
      <c r="H1038" s="53">
        <v>1192.64</v>
      </c>
      <c r="I1038" s="85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</row>
    <row r="1039" spans="1:42" ht="12.75">
      <c r="A1039" s="112"/>
      <c r="B1039" s="54">
        <v>39119</v>
      </c>
      <c r="C1039" s="55" t="s">
        <v>1995</v>
      </c>
      <c r="D1039" s="55"/>
      <c r="E1039" s="55">
        <v>1206</v>
      </c>
      <c r="F1039" s="55" t="s">
        <v>1993</v>
      </c>
      <c r="G1039" s="115"/>
      <c r="H1039" s="53">
        <v>1201.03</v>
      </c>
      <c r="I1039" s="85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</row>
    <row r="1040" spans="1:42" ht="12.75">
      <c r="A1040" s="112"/>
      <c r="B1040" s="51">
        <v>39120</v>
      </c>
      <c r="C1040" s="52" t="s">
        <v>1996</v>
      </c>
      <c r="D1040" s="52"/>
      <c r="E1040" s="52" t="s">
        <v>1997</v>
      </c>
      <c r="F1040" s="52" t="s">
        <v>1998</v>
      </c>
      <c r="G1040" s="115"/>
      <c r="H1040" s="53">
        <v>1206.02</v>
      </c>
      <c r="I1040" s="85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</row>
    <row r="1041" spans="1:42" ht="12.75">
      <c r="A1041" s="112"/>
      <c r="B1041" s="54">
        <v>39121</v>
      </c>
      <c r="C1041" s="55" t="s">
        <v>1999</v>
      </c>
      <c r="D1041" s="55"/>
      <c r="E1041" s="55" t="s">
        <v>1996</v>
      </c>
      <c r="F1041" s="55" t="s">
        <v>2000</v>
      </c>
      <c r="G1041" s="115"/>
      <c r="H1041" s="53">
        <v>1193.62</v>
      </c>
      <c r="I1041" s="85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</row>
    <row r="1042" spans="1:42" ht="12.75">
      <c r="A1042" s="112"/>
      <c r="B1042" s="51">
        <v>39122</v>
      </c>
      <c r="C1042" s="52" t="s">
        <v>2001</v>
      </c>
      <c r="D1042" s="52"/>
      <c r="E1042" s="52" t="s">
        <v>2002</v>
      </c>
      <c r="F1042" s="52" t="s">
        <v>1999</v>
      </c>
      <c r="G1042" s="115"/>
      <c r="H1042" s="53">
        <v>1201.15</v>
      </c>
      <c r="I1042" s="85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</row>
    <row r="1043" spans="1:42" ht="12.75">
      <c r="A1043" s="112"/>
      <c r="B1043" s="54">
        <v>39125</v>
      </c>
      <c r="C1043" s="55" t="s">
        <v>2003</v>
      </c>
      <c r="D1043" s="55"/>
      <c r="E1043" s="55" t="s">
        <v>2001</v>
      </c>
      <c r="F1043" s="55" t="s">
        <v>2004</v>
      </c>
      <c r="G1043" s="115"/>
      <c r="H1043" s="53">
        <v>1187.12</v>
      </c>
      <c r="I1043" s="85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</row>
    <row r="1044" spans="1:42" ht="12.75">
      <c r="A1044" s="112"/>
      <c r="B1044" s="51">
        <v>39126</v>
      </c>
      <c r="C1044" s="52" t="s">
        <v>2005</v>
      </c>
      <c r="D1044" s="52"/>
      <c r="E1044" s="52" t="s">
        <v>2006</v>
      </c>
      <c r="F1044" s="52" t="s">
        <v>2007</v>
      </c>
      <c r="G1044" s="115"/>
      <c r="H1044" s="53">
        <v>1190.1</v>
      </c>
      <c r="I1044" s="85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</row>
    <row r="1045" spans="1:42" ht="12.75">
      <c r="A1045" s="112"/>
      <c r="B1045" s="54">
        <v>39127</v>
      </c>
      <c r="C1045" s="55" t="s">
        <v>2008</v>
      </c>
      <c r="D1045" s="55"/>
      <c r="E1045" s="55" t="s">
        <v>2008</v>
      </c>
      <c r="F1045" s="55" t="s">
        <v>2005</v>
      </c>
      <c r="G1045" s="115"/>
      <c r="H1045" s="53">
        <v>1212.24</v>
      </c>
      <c r="I1045" s="85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</row>
    <row r="1046" spans="1:42" ht="12.75">
      <c r="A1046" s="112"/>
      <c r="B1046" s="51">
        <v>39128</v>
      </c>
      <c r="C1046" s="52" t="s">
        <v>2009</v>
      </c>
      <c r="D1046" s="52"/>
      <c r="E1046" s="52" t="s">
        <v>2010</v>
      </c>
      <c r="F1046" s="52" t="s">
        <v>2011</v>
      </c>
      <c r="G1046" s="115"/>
      <c r="H1046" s="53">
        <v>1220.37</v>
      </c>
      <c r="I1046" s="85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</row>
    <row r="1047" spans="1:42" ht="12.75">
      <c r="A1047" s="112"/>
      <c r="B1047" s="54">
        <v>39129</v>
      </c>
      <c r="C1047" s="55" t="s">
        <v>2012</v>
      </c>
      <c r="D1047" s="55"/>
      <c r="E1047" s="55" t="s">
        <v>2009</v>
      </c>
      <c r="F1047" s="55" t="s">
        <v>2013</v>
      </c>
      <c r="G1047" s="115"/>
      <c r="H1047" s="53">
        <v>1215.04</v>
      </c>
      <c r="I1047" s="85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</row>
    <row r="1048" spans="1:42" ht="12.75">
      <c r="A1048" s="112"/>
      <c r="B1048" s="51">
        <v>39132</v>
      </c>
      <c r="C1048" s="52" t="s">
        <v>2014</v>
      </c>
      <c r="D1048" s="52"/>
      <c r="E1048" s="52" t="s">
        <v>2015</v>
      </c>
      <c r="F1048" s="52" t="s">
        <v>2012</v>
      </c>
      <c r="G1048" s="115"/>
      <c r="H1048" s="53">
        <v>1221.45</v>
      </c>
      <c r="I1048" s="85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</row>
    <row r="1049" spans="1:42" ht="12.75">
      <c r="A1049" s="112"/>
      <c r="B1049" s="54">
        <v>39133</v>
      </c>
      <c r="C1049" s="55" t="s">
        <v>2016</v>
      </c>
      <c r="D1049" s="55"/>
      <c r="E1049" s="55" t="s">
        <v>2017</v>
      </c>
      <c r="F1049" s="55" t="s">
        <v>2018</v>
      </c>
      <c r="G1049" s="115"/>
      <c r="H1049" s="53">
        <v>1211.47</v>
      </c>
      <c r="I1049" s="85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</row>
    <row r="1050" spans="1:42" ht="12.75">
      <c r="A1050" s="112"/>
      <c r="B1050" s="51">
        <v>39134</v>
      </c>
      <c r="C1050" s="52" t="s">
        <v>2019</v>
      </c>
      <c r="D1050" s="52"/>
      <c r="E1050" s="52" t="s">
        <v>2020</v>
      </c>
      <c r="F1050" s="52" t="s">
        <v>2021</v>
      </c>
      <c r="G1050" s="115"/>
      <c r="H1050" s="53">
        <v>1207.26</v>
      </c>
      <c r="I1050" s="85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</row>
    <row r="1051" spans="1:42" ht="12.75">
      <c r="A1051" s="112"/>
      <c r="B1051" s="54">
        <v>39135</v>
      </c>
      <c r="C1051" s="55" t="s">
        <v>2022</v>
      </c>
      <c r="D1051" s="55"/>
      <c r="E1051" s="55" t="s">
        <v>2023</v>
      </c>
      <c r="F1051" s="55" t="s">
        <v>2019</v>
      </c>
      <c r="G1051" s="115"/>
      <c r="H1051" s="53">
        <v>1207.73</v>
      </c>
      <c r="I1051" s="85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</row>
    <row r="1052" spans="1:42" ht="12.75">
      <c r="A1052" s="112"/>
      <c r="B1052" s="51">
        <v>39136</v>
      </c>
      <c r="C1052" s="52" t="s">
        <v>2024</v>
      </c>
      <c r="D1052" s="52"/>
      <c r="E1052" s="52" t="s">
        <v>2025</v>
      </c>
      <c r="F1052" s="52" t="s">
        <v>2026</v>
      </c>
      <c r="G1052" s="115"/>
      <c r="H1052" s="53">
        <v>1218.32</v>
      </c>
      <c r="I1052" s="85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</row>
    <row r="1053" spans="1:42" ht="12.75">
      <c r="A1053" s="112"/>
      <c r="B1053" s="54">
        <v>39139</v>
      </c>
      <c r="C1053" s="55" t="s">
        <v>2027</v>
      </c>
      <c r="D1053" s="55"/>
      <c r="E1053" s="55" t="s">
        <v>2028</v>
      </c>
      <c r="F1053" s="55" t="s">
        <v>2024</v>
      </c>
      <c r="G1053" s="115"/>
      <c r="H1053" s="53">
        <v>1229.65</v>
      </c>
      <c r="I1053" s="85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</row>
    <row r="1054" spans="1:42" ht="12.75">
      <c r="A1054" s="112"/>
      <c r="B1054" s="51">
        <v>39140</v>
      </c>
      <c r="C1054" s="52" t="s">
        <v>2029</v>
      </c>
      <c r="D1054" s="52"/>
      <c r="E1054" s="52" t="s">
        <v>2027</v>
      </c>
      <c r="F1054" s="52" t="s">
        <v>2030</v>
      </c>
      <c r="G1054" s="115"/>
      <c r="H1054" s="53">
        <v>1183.07</v>
      </c>
      <c r="I1054" s="85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</row>
    <row r="1055" spans="1:42" ht="12.75">
      <c r="A1055" s="112"/>
      <c r="B1055" s="54">
        <v>39141</v>
      </c>
      <c r="C1055" s="55" t="s">
        <v>2031</v>
      </c>
      <c r="D1055" s="55"/>
      <c r="E1055" s="55" t="s">
        <v>2032</v>
      </c>
      <c r="F1055" s="55" t="s">
        <v>2033</v>
      </c>
      <c r="G1055" s="115"/>
      <c r="H1055" s="53">
        <v>1157.84</v>
      </c>
      <c r="I1055" s="85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</row>
    <row r="1056" spans="1:42" ht="12.75">
      <c r="A1056" s="112"/>
      <c r="B1056" s="51">
        <v>39142</v>
      </c>
      <c r="C1056" s="52" t="s">
        <v>2034</v>
      </c>
      <c r="D1056" s="52"/>
      <c r="E1056" s="52" t="s">
        <v>2035</v>
      </c>
      <c r="F1056" s="52" t="s">
        <v>2036</v>
      </c>
      <c r="G1056" s="115"/>
      <c r="H1056" s="53">
        <v>1151.18</v>
      </c>
      <c r="I1056" s="85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</row>
    <row r="1057" spans="1:42" ht="12.75">
      <c r="A1057" s="112"/>
      <c r="B1057" s="54">
        <v>39143</v>
      </c>
      <c r="C1057" s="55" t="s">
        <v>2037</v>
      </c>
      <c r="D1057" s="55"/>
      <c r="E1057" s="55" t="s">
        <v>2038</v>
      </c>
      <c r="F1057" s="55" t="s">
        <v>2039</v>
      </c>
      <c r="G1057" s="115"/>
      <c r="H1057" s="53">
        <v>1159.55</v>
      </c>
      <c r="I1057" s="85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</row>
    <row r="1058" spans="1:42" ht="12.75">
      <c r="A1058" s="112"/>
      <c r="B1058" s="51">
        <v>39146</v>
      </c>
      <c r="C1058" s="52" t="s">
        <v>2040</v>
      </c>
      <c r="D1058" s="52"/>
      <c r="E1058" s="52" t="s">
        <v>2037</v>
      </c>
      <c r="F1058" s="52" t="s">
        <v>2041</v>
      </c>
      <c r="G1058" s="115"/>
      <c r="H1058" s="53">
        <v>1147.93</v>
      </c>
      <c r="I1058" s="85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</row>
    <row r="1059" spans="1:42" ht="12.75">
      <c r="A1059" s="112"/>
      <c r="B1059" s="54">
        <v>39147</v>
      </c>
      <c r="C1059" s="55" t="s">
        <v>2042</v>
      </c>
      <c r="D1059" s="55"/>
      <c r="E1059" s="55" t="s">
        <v>2043</v>
      </c>
      <c r="F1059" s="55" t="s">
        <v>2044</v>
      </c>
      <c r="G1059" s="115"/>
      <c r="H1059" s="53">
        <v>1148.57</v>
      </c>
      <c r="I1059" s="85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</row>
    <row r="1060" spans="1:42" ht="12.75">
      <c r="A1060" s="112"/>
      <c r="B1060" s="51">
        <v>39148</v>
      </c>
      <c r="C1060" s="52" t="s">
        <v>2045</v>
      </c>
      <c r="D1060" s="52"/>
      <c r="E1060" s="52" t="s">
        <v>2046</v>
      </c>
      <c r="F1060" s="52" t="s">
        <v>2042</v>
      </c>
      <c r="G1060" s="115"/>
      <c r="H1060" s="53">
        <v>1164.44</v>
      </c>
      <c r="I1060" s="85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</row>
    <row r="1061" spans="1:42" ht="12.75">
      <c r="A1061" s="112"/>
      <c r="B1061" s="54">
        <v>39149</v>
      </c>
      <c r="C1061" s="55" t="s">
        <v>2047</v>
      </c>
      <c r="D1061" s="55"/>
      <c r="E1061" s="55" t="s">
        <v>2047</v>
      </c>
      <c r="F1061" s="55" t="s">
        <v>2045</v>
      </c>
      <c r="G1061" s="115"/>
      <c r="H1061" s="53">
        <v>1187.24</v>
      </c>
      <c r="I1061" s="85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</row>
    <row r="1062" spans="1:42" ht="12.75">
      <c r="A1062" s="112"/>
      <c r="B1062" s="51">
        <v>39150</v>
      </c>
      <c r="C1062" s="52" t="s">
        <v>2048</v>
      </c>
      <c r="D1062" s="52"/>
      <c r="E1062" s="52" t="s">
        <v>2049</v>
      </c>
      <c r="F1062" s="52" t="s">
        <v>2050</v>
      </c>
      <c r="G1062" s="115"/>
      <c r="H1062" s="53">
        <v>1188.88</v>
      </c>
      <c r="I1062" s="85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</row>
    <row r="1063" spans="1:42" ht="12.75">
      <c r="A1063" s="112"/>
      <c r="B1063" s="54">
        <v>39153</v>
      </c>
      <c r="C1063" s="55" t="s">
        <v>2051</v>
      </c>
      <c r="D1063" s="55"/>
      <c r="E1063" s="55" t="s">
        <v>2052</v>
      </c>
      <c r="F1063" s="55" t="s">
        <v>2053</v>
      </c>
      <c r="G1063" s="115"/>
      <c r="H1063" s="53">
        <v>1191.53</v>
      </c>
      <c r="I1063" s="85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</row>
    <row r="1064" spans="1:42" ht="12.75">
      <c r="A1064" s="112"/>
      <c r="B1064" s="51">
        <v>39154</v>
      </c>
      <c r="C1064" s="52" t="s">
        <v>2054</v>
      </c>
      <c r="D1064" s="52"/>
      <c r="E1064" s="52" t="s">
        <v>2055</v>
      </c>
      <c r="F1064" s="52" t="s">
        <v>2054</v>
      </c>
      <c r="G1064" s="115"/>
      <c r="H1064" s="53">
        <v>1175.75</v>
      </c>
      <c r="I1064" s="85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  <c r="U1064" s="86"/>
      <c r="V1064" s="86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</row>
    <row r="1065" spans="1:42" ht="12.75">
      <c r="A1065" s="112"/>
      <c r="B1065" s="54">
        <v>39155</v>
      </c>
      <c r="C1065" s="55" t="s">
        <v>2056</v>
      </c>
      <c r="D1065" s="55"/>
      <c r="E1065" s="55" t="s">
        <v>2054</v>
      </c>
      <c r="F1065" s="55" t="s">
        <v>2056</v>
      </c>
      <c r="G1065" s="115"/>
      <c r="H1065" s="53">
        <v>1136.83</v>
      </c>
      <c r="I1065" s="85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</row>
    <row r="1066" spans="1:42" ht="12.75">
      <c r="A1066" s="112"/>
      <c r="B1066" s="51">
        <v>39156</v>
      </c>
      <c r="C1066" s="52" t="s">
        <v>2057</v>
      </c>
      <c r="D1066" s="52"/>
      <c r="E1066" s="52" t="s">
        <v>2057</v>
      </c>
      <c r="F1066" s="52" t="s">
        <v>2056</v>
      </c>
      <c r="G1066" s="115"/>
      <c r="H1066" s="53">
        <v>1166.73</v>
      </c>
      <c r="I1066" s="85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6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</row>
    <row r="1067" spans="1:42" ht="12.75">
      <c r="A1067" s="112"/>
      <c r="B1067" s="54">
        <v>39157</v>
      </c>
      <c r="C1067" s="55" t="s">
        <v>2058</v>
      </c>
      <c r="D1067" s="55"/>
      <c r="E1067" s="55" t="s">
        <v>2059</v>
      </c>
      <c r="F1067" s="55" t="s">
        <v>2060</v>
      </c>
      <c r="G1067" s="115"/>
      <c r="H1067" s="53">
        <v>1166.98</v>
      </c>
      <c r="I1067" s="85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  <c r="U1067" s="86"/>
      <c r="V1067" s="86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</row>
    <row r="1068" spans="1:42" ht="12.75">
      <c r="A1068" s="112"/>
      <c r="B1068" s="51">
        <v>39160</v>
      </c>
      <c r="C1068" s="52" t="s">
        <v>2061</v>
      </c>
      <c r="D1068" s="52"/>
      <c r="E1068" s="52" t="s">
        <v>2062</v>
      </c>
      <c r="F1068" s="52" t="s">
        <v>2058</v>
      </c>
      <c r="G1068" s="115"/>
      <c r="H1068" s="53">
        <v>1188.73</v>
      </c>
      <c r="I1068" s="85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</row>
    <row r="1069" spans="1:42" ht="12.75">
      <c r="A1069" s="112"/>
      <c r="B1069" s="54">
        <v>39161</v>
      </c>
      <c r="C1069" s="55" t="s">
        <v>2063</v>
      </c>
      <c r="D1069" s="55"/>
      <c r="E1069" s="55" t="s">
        <v>2063</v>
      </c>
      <c r="F1069" s="55" t="s">
        <v>2064</v>
      </c>
      <c r="G1069" s="115"/>
      <c r="H1069" s="53">
        <v>1196.26</v>
      </c>
      <c r="I1069" s="85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  <c r="U1069" s="86"/>
      <c r="V1069" s="86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</row>
    <row r="1070" spans="1:42" ht="12.75">
      <c r="A1070" s="112"/>
      <c r="B1070" s="51">
        <v>39162</v>
      </c>
      <c r="C1070" s="52" t="s">
        <v>2065</v>
      </c>
      <c r="D1070" s="52"/>
      <c r="E1070" s="52" t="s">
        <v>2066</v>
      </c>
      <c r="F1070" s="52" t="s">
        <v>2067</v>
      </c>
      <c r="G1070" s="115"/>
      <c r="H1070" s="53">
        <v>1204.67</v>
      </c>
      <c r="I1070" s="85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  <c r="U1070" s="86"/>
      <c r="V1070" s="86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</row>
    <row r="1071" spans="1:42" ht="12.75">
      <c r="A1071" s="112"/>
      <c r="B1071" s="54">
        <v>39163</v>
      </c>
      <c r="C1071" s="55" t="s">
        <v>2068</v>
      </c>
      <c r="D1071" s="55"/>
      <c r="E1071" s="55" t="s">
        <v>2069</v>
      </c>
      <c r="F1071" s="55" t="s">
        <v>2065</v>
      </c>
      <c r="G1071" s="115"/>
      <c r="H1071" s="53">
        <v>1223.57</v>
      </c>
      <c r="I1071" s="85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  <c r="U1071" s="86"/>
      <c r="V1071" s="86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</row>
    <row r="1072" spans="1:42" ht="12.75">
      <c r="A1072" s="112"/>
      <c r="B1072" s="51">
        <v>39164</v>
      </c>
      <c r="C1072" s="52" t="s">
        <v>2070</v>
      </c>
      <c r="D1072" s="52"/>
      <c r="E1072" s="52" t="s">
        <v>2071</v>
      </c>
      <c r="F1072" s="52" t="s">
        <v>2072</v>
      </c>
      <c r="G1072" s="115"/>
      <c r="H1072" s="53">
        <v>1221.85</v>
      </c>
      <c r="I1072" s="85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  <c r="U1072" s="86"/>
      <c r="V1072" s="86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</row>
    <row r="1073" spans="1:42" ht="12.75">
      <c r="A1073" s="112"/>
      <c r="B1073" s="54">
        <v>39167</v>
      </c>
      <c r="C1073" s="55" t="s">
        <v>2073</v>
      </c>
      <c r="D1073" s="55"/>
      <c r="E1073" s="55" t="s">
        <v>2074</v>
      </c>
      <c r="F1073" s="55" t="s">
        <v>2075</v>
      </c>
      <c r="G1073" s="115"/>
      <c r="H1073" s="53">
        <v>1206.26</v>
      </c>
      <c r="I1073" s="85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</row>
    <row r="1074" spans="1:42" ht="12.75">
      <c r="A1074" s="112"/>
      <c r="B1074" s="51">
        <v>39168</v>
      </c>
      <c r="C1074" s="52" t="s">
        <v>2076</v>
      </c>
      <c r="D1074" s="52"/>
      <c r="E1074" s="52" t="s">
        <v>2077</v>
      </c>
      <c r="F1074" s="52" t="s">
        <v>2073</v>
      </c>
      <c r="G1074" s="115"/>
      <c r="H1074" s="53">
        <v>1214.63</v>
      </c>
      <c r="I1074" s="85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  <c r="U1074" s="86"/>
      <c r="V1074" s="86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</row>
    <row r="1075" spans="1:42" ht="12.75">
      <c r="A1075" s="112"/>
      <c r="B1075" s="54">
        <v>39169</v>
      </c>
      <c r="C1075" s="55" t="s">
        <v>2078</v>
      </c>
      <c r="D1075" s="55"/>
      <c r="E1075" s="55" t="s">
        <v>2076</v>
      </c>
      <c r="F1075" s="55" t="s">
        <v>2079</v>
      </c>
      <c r="G1075" s="115"/>
      <c r="H1075" s="53">
        <v>1201.14</v>
      </c>
      <c r="I1075" s="85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  <c r="U1075" s="86"/>
      <c r="V1075" s="86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</row>
    <row r="1076" spans="1:42" ht="12.75">
      <c r="A1076" s="112"/>
      <c r="B1076" s="51">
        <v>39170</v>
      </c>
      <c r="C1076" s="52" t="s">
        <v>2080</v>
      </c>
      <c r="D1076" s="52"/>
      <c r="E1076" s="52" t="s">
        <v>2081</v>
      </c>
      <c r="F1076" s="52" t="s">
        <v>2078</v>
      </c>
      <c r="G1076" s="115"/>
      <c r="H1076" s="53">
        <v>1214.28</v>
      </c>
      <c r="I1076" s="85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  <c r="U1076" s="86"/>
      <c r="V1076" s="86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</row>
    <row r="1077" spans="1:42" ht="12.75">
      <c r="A1077" s="112"/>
      <c r="B1077" s="54">
        <v>39171</v>
      </c>
      <c r="C1077" s="55" t="s">
        <v>2082</v>
      </c>
      <c r="D1077" s="55"/>
      <c r="E1077" s="55" t="s">
        <v>2083</v>
      </c>
      <c r="F1077" s="55" t="s">
        <v>2084</v>
      </c>
      <c r="G1077" s="115"/>
      <c r="H1077" s="53">
        <v>1214.41</v>
      </c>
      <c r="I1077" s="85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  <c r="U1077" s="86"/>
      <c r="V1077" s="86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</row>
    <row r="1078" spans="1:42" ht="12.75">
      <c r="A1078" s="112"/>
      <c r="B1078" s="51">
        <v>39174</v>
      </c>
      <c r="C1078" s="52" t="s">
        <v>2085</v>
      </c>
      <c r="D1078" s="52"/>
      <c r="E1078" s="52" t="s">
        <v>2085</v>
      </c>
      <c r="F1078" s="52" t="s">
        <v>2086</v>
      </c>
      <c r="G1078" s="115"/>
      <c r="H1078" s="53">
        <v>1225.98</v>
      </c>
      <c r="I1078" s="85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  <c r="U1078" s="86"/>
      <c r="V1078" s="86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</row>
    <row r="1079" spans="1:42" ht="12.75">
      <c r="A1079" s="112"/>
      <c r="B1079" s="54">
        <v>39175</v>
      </c>
      <c r="C1079" s="55" t="s">
        <v>2087</v>
      </c>
      <c r="D1079" s="55"/>
      <c r="E1079" s="55" t="s">
        <v>2088</v>
      </c>
      <c r="F1079" s="55" t="s">
        <v>2085</v>
      </c>
      <c r="G1079" s="115"/>
      <c r="H1079" s="53">
        <v>1245.57</v>
      </c>
      <c r="I1079" s="85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  <c r="U1079" s="86"/>
      <c r="V1079" s="86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</row>
    <row r="1080" spans="1:42" ht="12.75">
      <c r="A1080" s="112"/>
      <c r="B1080" s="51">
        <v>39176</v>
      </c>
      <c r="C1080" s="52" t="s">
        <v>2089</v>
      </c>
      <c r="D1080" s="52"/>
      <c r="E1080" s="52" t="s">
        <v>2090</v>
      </c>
      <c r="F1080" s="52" t="s">
        <v>2091</v>
      </c>
      <c r="G1080" s="115"/>
      <c r="H1080" s="53">
        <v>1241.43</v>
      </c>
      <c r="I1080" s="85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  <c r="U1080" s="86"/>
      <c r="V1080" s="86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</row>
    <row r="1081" spans="1:42" ht="12.75">
      <c r="A1081" s="112"/>
      <c r="B1081" s="54">
        <v>39177</v>
      </c>
      <c r="C1081" s="55" t="s">
        <v>2092</v>
      </c>
      <c r="D1081" s="55"/>
      <c r="E1081" s="55" t="s">
        <v>2093</v>
      </c>
      <c r="F1081" s="55" t="s">
        <v>2094</v>
      </c>
      <c r="G1081" s="115"/>
      <c r="H1081" s="53">
        <v>1242.18</v>
      </c>
      <c r="I1081" s="85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</row>
    <row r="1082" spans="1:42" ht="12.75">
      <c r="A1082" s="112"/>
      <c r="B1082" s="51">
        <v>39182</v>
      </c>
      <c r="C1082" s="52" t="s">
        <v>2095</v>
      </c>
      <c r="D1082" s="52"/>
      <c r="E1082" s="52" t="s">
        <v>2096</v>
      </c>
      <c r="F1082" s="52" t="s">
        <v>2097</v>
      </c>
      <c r="G1082" s="115"/>
      <c r="H1082" s="53">
        <v>1255.73</v>
      </c>
      <c r="I1082" s="85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  <c r="U1082" s="86"/>
      <c r="V1082" s="86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</row>
    <row r="1083" spans="1:42" ht="12.75">
      <c r="A1083" s="112"/>
      <c r="B1083" s="54">
        <v>39183</v>
      </c>
      <c r="C1083" s="55" t="s">
        <v>2098</v>
      </c>
      <c r="D1083" s="55"/>
      <c r="E1083" s="55" t="s">
        <v>2099</v>
      </c>
      <c r="F1083" s="55" t="s">
        <v>2100</v>
      </c>
      <c r="G1083" s="115"/>
      <c r="H1083" s="53">
        <v>1249.19</v>
      </c>
      <c r="I1083" s="85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</row>
    <row r="1084" spans="1:42" ht="12.75">
      <c r="A1084" s="112"/>
      <c r="B1084" s="51">
        <v>39184</v>
      </c>
      <c r="C1084" s="52" t="s">
        <v>2101</v>
      </c>
      <c r="D1084" s="52"/>
      <c r="E1084" s="52" t="s">
        <v>2102</v>
      </c>
      <c r="F1084" s="52" t="s">
        <v>2103</v>
      </c>
      <c r="G1084" s="115"/>
      <c r="H1084" s="53">
        <v>1253.21</v>
      </c>
      <c r="I1084" s="85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</row>
    <row r="1085" spans="1:42" ht="12.75">
      <c r="A1085" s="112"/>
      <c r="B1085" s="54">
        <v>39185</v>
      </c>
      <c r="C1085" s="55" t="s">
        <v>2104</v>
      </c>
      <c r="D1085" s="55"/>
      <c r="E1085" s="55" t="s">
        <v>2104</v>
      </c>
      <c r="F1085" s="55" t="s">
        <v>2105</v>
      </c>
      <c r="G1085" s="115"/>
      <c r="H1085" s="53">
        <v>1263.53</v>
      </c>
      <c r="I1085" s="85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</row>
    <row r="1086" spans="1:42" ht="12.75">
      <c r="A1086" s="112"/>
      <c r="B1086" s="51">
        <v>39188</v>
      </c>
      <c r="C1086" s="52" t="s">
        <v>2106</v>
      </c>
      <c r="D1086" s="52"/>
      <c r="E1086" s="52" t="s">
        <v>2107</v>
      </c>
      <c r="F1086" s="52" t="s">
        <v>2104</v>
      </c>
      <c r="G1086" s="115"/>
      <c r="H1086" s="53">
        <v>1277.64</v>
      </c>
      <c r="I1086" s="85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</row>
    <row r="1087" spans="1:42" ht="12.75">
      <c r="A1087" s="112"/>
      <c r="B1087" s="54">
        <v>39189</v>
      </c>
      <c r="C1087" s="55" t="s">
        <v>2108</v>
      </c>
      <c r="D1087" s="55"/>
      <c r="E1087" s="55" t="s">
        <v>2109</v>
      </c>
      <c r="F1087" s="55" t="s">
        <v>2110</v>
      </c>
      <c r="G1087" s="115"/>
      <c r="H1087" s="53">
        <v>1278.27</v>
      </c>
      <c r="I1087" s="85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</row>
    <row r="1088" spans="1:42" ht="12.75">
      <c r="A1088" s="112"/>
      <c r="B1088" s="51">
        <v>39190</v>
      </c>
      <c r="C1088" s="52" t="s">
        <v>2111</v>
      </c>
      <c r="D1088" s="52"/>
      <c r="E1088" s="52" t="s">
        <v>2108</v>
      </c>
      <c r="F1088" s="52" t="s">
        <v>2112</v>
      </c>
      <c r="G1088" s="115"/>
      <c r="H1088" s="53">
        <v>1271.75</v>
      </c>
      <c r="I1088" s="85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</row>
    <row r="1089" spans="1:42" ht="12.75">
      <c r="A1089" s="112"/>
      <c r="B1089" s="54">
        <v>39191</v>
      </c>
      <c r="C1089" s="55" t="s">
        <v>2113</v>
      </c>
      <c r="D1089" s="55"/>
      <c r="E1089" s="55" t="s">
        <v>2111</v>
      </c>
      <c r="F1089" s="55" t="s">
        <v>2114</v>
      </c>
      <c r="G1089" s="115"/>
      <c r="H1089" s="53">
        <v>1267.38</v>
      </c>
      <c r="I1089" s="85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</row>
    <row r="1090" spans="1:42" ht="12.75">
      <c r="A1090" s="112"/>
      <c r="B1090" s="51">
        <v>39192</v>
      </c>
      <c r="C1090" s="52" t="s">
        <v>2115</v>
      </c>
      <c r="D1090" s="52"/>
      <c r="E1090" s="52" t="s">
        <v>2116</v>
      </c>
      <c r="F1090" s="52" t="s">
        <v>2117</v>
      </c>
      <c r="G1090" s="115"/>
      <c r="H1090" s="53">
        <v>1282.18</v>
      </c>
      <c r="I1090" s="85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</row>
    <row r="1091" spans="1:42" ht="12.75">
      <c r="A1091" s="112"/>
      <c r="B1091" s="54">
        <v>39195</v>
      </c>
      <c r="C1091" s="55" t="s">
        <v>2118</v>
      </c>
      <c r="D1091" s="55"/>
      <c r="E1091" s="55" t="s">
        <v>2119</v>
      </c>
      <c r="F1091" s="55" t="s">
        <v>2120</v>
      </c>
      <c r="G1091" s="115"/>
      <c r="H1091" s="53">
        <v>1278.43</v>
      </c>
      <c r="I1091" s="85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</row>
    <row r="1092" spans="1:42" ht="12.75">
      <c r="A1092" s="112"/>
      <c r="B1092" s="51">
        <v>39196</v>
      </c>
      <c r="C1092" s="52" t="s">
        <v>2121</v>
      </c>
      <c r="D1092" s="52"/>
      <c r="E1092" s="52" t="s">
        <v>2118</v>
      </c>
      <c r="F1092" s="52" t="s">
        <v>2122</v>
      </c>
      <c r="G1092" s="115"/>
      <c r="H1092" s="53">
        <v>1260.99</v>
      </c>
      <c r="I1092" s="85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  <c r="U1092" s="86"/>
      <c r="V1092" s="86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</row>
    <row r="1093" spans="1:42" ht="12.75">
      <c r="A1093" s="112"/>
      <c r="B1093" s="54">
        <v>39197</v>
      </c>
      <c r="C1093" s="55" t="s">
        <v>2123</v>
      </c>
      <c r="D1093" s="55"/>
      <c r="E1093" s="55">
        <v>1269</v>
      </c>
      <c r="F1093" s="55" t="s">
        <v>2124</v>
      </c>
      <c r="G1093" s="115"/>
      <c r="H1093" s="53">
        <v>1264.73</v>
      </c>
      <c r="I1093" s="85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</row>
    <row r="1094" spans="1:42" ht="12.75">
      <c r="A1094" s="112"/>
      <c r="B1094" s="51">
        <v>39198</v>
      </c>
      <c r="C1094" s="52" t="s">
        <v>2125</v>
      </c>
      <c r="D1094" s="52"/>
      <c r="E1094" s="52" t="s">
        <v>2126</v>
      </c>
      <c r="F1094" s="52" t="s">
        <v>2127</v>
      </c>
      <c r="G1094" s="115"/>
      <c r="H1094" s="53">
        <v>1274.8</v>
      </c>
      <c r="I1094" s="85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</row>
    <row r="1095" spans="1:42" ht="12.75">
      <c r="A1095" s="112"/>
      <c r="B1095" s="54">
        <v>39199</v>
      </c>
      <c r="C1095" s="55" t="s">
        <v>2128</v>
      </c>
      <c r="D1095" s="55"/>
      <c r="E1095" s="55" t="s">
        <v>2125</v>
      </c>
      <c r="F1095" s="55" t="s">
        <v>2129</v>
      </c>
      <c r="G1095" s="115"/>
      <c r="H1095" s="53">
        <v>1264.61</v>
      </c>
      <c r="I1095" s="85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</row>
    <row r="1096" spans="1:42" ht="12.75">
      <c r="A1096" s="112"/>
      <c r="B1096" s="51">
        <v>39202</v>
      </c>
      <c r="C1096" s="52" t="s">
        <v>2130</v>
      </c>
      <c r="D1096" s="52"/>
      <c r="E1096" s="52" t="s">
        <v>2131</v>
      </c>
      <c r="F1096" s="52" t="s">
        <v>2132</v>
      </c>
      <c r="G1096" s="115"/>
      <c r="H1096" s="53">
        <v>1273.83</v>
      </c>
      <c r="I1096" s="85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</row>
    <row r="1097" spans="1:42" ht="12.75">
      <c r="A1097" s="112"/>
      <c r="B1097" s="54">
        <v>39204</v>
      </c>
      <c r="C1097" s="55" t="s">
        <v>2133</v>
      </c>
      <c r="D1097" s="55"/>
      <c r="E1097" s="55" t="s">
        <v>2134</v>
      </c>
      <c r="F1097" s="55" t="s">
        <v>2135</v>
      </c>
      <c r="G1097" s="115"/>
      <c r="H1097" s="53">
        <v>1267.79</v>
      </c>
      <c r="I1097" s="85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</row>
    <row r="1098" spans="1:42" ht="12.75">
      <c r="A1098" s="112"/>
      <c r="B1098" s="51">
        <v>39205</v>
      </c>
      <c r="C1098" s="52" t="s">
        <v>2136</v>
      </c>
      <c r="D1098" s="52"/>
      <c r="E1098" s="52" t="s">
        <v>2137</v>
      </c>
      <c r="F1098" s="52" t="s">
        <v>2138</v>
      </c>
      <c r="G1098" s="115"/>
      <c r="H1098" s="53">
        <v>1256.75</v>
      </c>
      <c r="I1098" s="85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</row>
    <row r="1099" spans="1:42" ht="12.75">
      <c r="A1099" s="112"/>
      <c r="B1099" s="54">
        <v>39206</v>
      </c>
      <c r="C1099" s="55" t="s">
        <v>2139</v>
      </c>
      <c r="D1099" s="55"/>
      <c r="E1099" s="55" t="s">
        <v>2140</v>
      </c>
      <c r="F1099" s="55" t="s">
        <v>2141</v>
      </c>
      <c r="G1099" s="115"/>
      <c r="H1099" s="53">
        <v>1264.19</v>
      </c>
      <c r="I1099" s="85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</row>
    <row r="1100" spans="1:42" ht="12.75">
      <c r="A1100" s="112"/>
      <c r="B1100" s="51">
        <v>39209</v>
      </c>
      <c r="C1100" s="52" t="s">
        <v>2142</v>
      </c>
      <c r="D1100" s="52"/>
      <c r="E1100" s="52" t="s">
        <v>2143</v>
      </c>
      <c r="F1100" s="52" t="s">
        <v>2144</v>
      </c>
      <c r="G1100" s="115"/>
      <c r="H1100" s="53">
        <v>1272.62</v>
      </c>
      <c r="I1100" s="85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  <c r="U1100" s="86"/>
      <c r="V1100" s="86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</row>
    <row r="1101" spans="1:42" ht="12.75">
      <c r="A1101" s="112"/>
      <c r="B1101" s="54">
        <v>39210</v>
      </c>
      <c r="C1101" s="55" t="s">
        <v>2145</v>
      </c>
      <c r="D1101" s="55"/>
      <c r="E1101" s="55" t="s">
        <v>2146</v>
      </c>
      <c r="F1101" s="55" t="s">
        <v>2147</v>
      </c>
      <c r="G1101" s="115"/>
      <c r="H1101" s="53">
        <v>1240.59</v>
      </c>
      <c r="I1101" s="85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</row>
    <row r="1102" spans="1:42" ht="12.75">
      <c r="A1102" s="112"/>
      <c r="B1102" s="51">
        <v>39211</v>
      </c>
      <c r="C1102" s="52" t="s">
        <v>2148</v>
      </c>
      <c r="D1102" s="52"/>
      <c r="E1102" s="52" t="s">
        <v>2149</v>
      </c>
      <c r="F1102" s="52" t="s">
        <v>2150</v>
      </c>
      <c r="G1102" s="115"/>
      <c r="H1102" s="53">
        <v>1239.7</v>
      </c>
      <c r="I1102" s="85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  <c r="U1102" s="86"/>
      <c r="V1102" s="86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</row>
    <row r="1103" spans="1:42" ht="12.75">
      <c r="A1103" s="112"/>
      <c r="B1103" s="54">
        <v>39212</v>
      </c>
      <c r="C1103" s="55" t="s">
        <v>2151</v>
      </c>
      <c r="D1103" s="55"/>
      <c r="E1103" s="55" t="s">
        <v>2152</v>
      </c>
      <c r="F1103" s="55" t="s">
        <v>2151</v>
      </c>
      <c r="G1103" s="115"/>
      <c r="H1103" s="53">
        <v>1221.69</v>
      </c>
      <c r="I1103" s="85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</row>
    <row r="1104" spans="1:42" ht="12.75">
      <c r="A1104" s="112"/>
      <c r="B1104" s="51">
        <v>39213</v>
      </c>
      <c r="C1104" s="52" t="s">
        <v>2153</v>
      </c>
      <c r="D1104" s="52"/>
      <c r="E1104" s="52" t="s">
        <v>2154</v>
      </c>
      <c r="F1104" s="52" t="s">
        <v>2155</v>
      </c>
      <c r="G1104" s="115"/>
      <c r="H1104" s="53">
        <v>1240.39</v>
      </c>
      <c r="I1104" s="85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  <c r="U1104" s="86"/>
      <c r="V1104" s="86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</row>
    <row r="1105" spans="1:42" ht="12.75">
      <c r="A1105" s="112"/>
      <c r="B1105" s="54">
        <v>39216</v>
      </c>
      <c r="C1105" s="55" t="s">
        <v>2156</v>
      </c>
      <c r="D1105" s="55"/>
      <c r="E1105" s="55" t="s">
        <v>2172</v>
      </c>
      <c r="F1105" s="55" t="s">
        <v>2153</v>
      </c>
      <c r="G1105" s="115"/>
      <c r="H1105" s="53">
        <v>1254.45</v>
      </c>
      <c r="I1105" s="85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</row>
    <row r="1106" spans="1:42" ht="12.75">
      <c r="A1106" s="112"/>
      <c r="B1106" s="51">
        <v>39217</v>
      </c>
      <c r="C1106" s="52" t="s">
        <v>2173</v>
      </c>
      <c r="D1106" s="52"/>
      <c r="E1106" s="52" t="s">
        <v>2174</v>
      </c>
      <c r="F1106" s="52" t="s">
        <v>2175</v>
      </c>
      <c r="G1106" s="115"/>
      <c r="H1106" s="53">
        <v>1257.6</v>
      </c>
      <c r="I1106" s="85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  <c r="U1106" s="86"/>
      <c r="V1106" s="86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</row>
    <row r="1107" spans="1:42" ht="12.75">
      <c r="A1107" s="112"/>
      <c r="B1107" s="54">
        <v>39218</v>
      </c>
      <c r="C1107" s="55" t="s">
        <v>2176</v>
      </c>
      <c r="D1107" s="55"/>
      <c r="E1107" s="55" t="s">
        <v>2177</v>
      </c>
      <c r="F1107" s="55" t="s">
        <v>2178</v>
      </c>
      <c r="G1107" s="115"/>
      <c r="H1107" s="53">
        <v>1259.27</v>
      </c>
      <c r="I1107" s="85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  <c r="U1107" s="86"/>
      <c r="V1107" s="86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</row>
    <row r="1108" spans="1:42" ht="12.75">
      <c r="A1108" s="112"/>
      <c r="B1108" s="51">
        <v>39220</v>
      </c>
      <c r="C1108" s="52" t="s">
        <v>2179</v>
      </c>
      <c r="D1108" s="52"/>
      <c r="E1108" s="52" t="s">
        <v>2180</v>
      </c>
      <c r="F1108" s="52" t="s">
        <v>2176</v>
      </c>
      <c r="G1108" s="115"/>
      <c r="H1108" s="53">
        <v>1269.46</v>
      </c>
      <c r="I1108" s="85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  <c r="U1108" s="86"/>
      <c r="V1108" s="86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</row>
    <row r="1109" spans="1:42" ht="12.75">
      <c r="A1109" s="112"/>
      <c r="B1109" s="54">
        <v>39223</v>
      </c>
      <c r="C1109" s="55" t="s">
        <v>2181</v>
      </c>
      <c r="D1109" s="55"/>
      <c r="E1109" s="55" t="s">
        <v>2182</v>
      </c>
      <c r="F1109" s="55" t="s">
        <v>2183</v>
      </c>
      <c r="G1109" s="115"/>
      <c r="H1109" s="53">
        <v>1263.3</v>
      </c>
      <c r="I1109" s="85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  <c r="U1109" s="86"/>
      <c r="V1109" s="86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</row>
    <row r="1110" spans="1:42" ht="12.75">
      <c r="A1110" s="112"/>
      <c r="B1110" s="51">
        <v>39224</v>
      </c>
      <c r="C1110" s="52" t="s">
        <v>2184</v>
      </c>
      <c r="D1110" s="52"/>
      <c r="E1110" s="52" t="s">
        <v>2185</v>
      </c>
      <c r="F1110" s="52" t="s">
        <v>2186</v>
      </c>
      <c r="G1110" s="115"/>
      <c r="H1110" s="53">
        <v>1255.49</v>
      </c>
      <c r="I1110" s="85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  <c r="U1110" s="86"/>
      <c r="V1110" s="86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</row>
    <row r="1111" spans="1:42" ht="12.75">
      <c r="A1111" s="112"/>
      <c r="B1111" s="54">
        <v>39225</v>
      </c>
      <c r="C1111" s="55" t="s">
        <v>2187</v>
      </c>
      <c r="D1111" s="55"/>
      <c r="E1111" s="55" t="s">
        <v>2187</v>
      </c>
      <c r="F1111" s="55" t="s">
        <v>2188</v>
      </c>
      <c r="G1111" s="115"/>
      <c r="H1111" s="53">
        <v>1279.17</v>
      </c>
      <c r="I1111" s="85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</row>
    <row r="1112" spans="1:42" ht="12.75">
      <c r="A1112" s="112"/>
      <c r="B1112" s="51">
        <v>39226</v>
      </c>
      <c r="C1112" s="52" t="s">
        <v>2189</v>
      </c>
      <c r="D1112" s="52"/>
      <c r="E1112" s="52" t="s">
        <v>2190</v>
      </c>
      <c r="F1112" s="52" t="s">
        <v>2191</v>
      </c>
      <c r="G1112" s="115"/>
      <c r="H1112" s="53">
        <v>1273.09</v>
      </c>
      <c r="I1112" s="85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  <c r="U1112" s="86"/>
      <c r="V1112" s="86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</row>
    <row r="1113" spans="1:42" ht="12.75">
      <c r="A1113" s="112"/>
      <c r="B1113" s="54">
        <v>39227</v>
      </c>
      <c r="C1113" s="55" t="s">
        <v>2192</v>
      </c>
      <c r="D1113" s="55"/>
      <c r="E1113" s="55" t="s">
        <v>2125</v>
      </c>
      <c r="F1113" s="55" t="s">
        <v>2193</v>
      </c>
      <c r="G1113" s="115"/>
      <c r="H1113" s="53">
        <v>1269.04</v>
      </c>
      <c r="I1113" s="85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  <c r="U1113" s="86"/>
      <c r="V1113" s="86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</row>
    <row r="1114" spans="1:42" ht="12.75">
      <c r="A1114" s="112"/>
      <c r="B1114" s="51">
        <v>39230</v>
      </c>
      <c r="C1114" s="52" t="s">
        <v>2194</v>
      </c>
      <c r="D1114" s="52"/>
      <c r="E1114" s="52" t="s">
        <v>2195</v>
      </c>
      <c r="F1114" s="52" t="s">
        <v>2192</v>
      </c>
      <c r="G1114" s="115"/>
      <c r="H1114" s="53">
        <v>1275.09</v>
      </c>
      <c r="I1114" s="85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  <c r="U1114" s="86"/>
      <c r="V1114" s="86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</row>
    <row r="1115" spans="1:42" ht="12.75">
      <c r="A1115" s="112"/>
      <c r="B1115" s="54">
        <v>39231</v>
      </c>
      <c r="C1115" s="55" t="s">
        <v>2196</v>
      </c>
      <c r="D1115" s="55"/>
      <c r="E1115" s="55" t="s">
        <v>2197</v>
      </c>
      <c r="F1115" s="55" t="s">
        <v>2198</v>
      </c>
      <c r="G1115" s="115"/>
      <c r="H1115" s="53">
        <v>1271.01</v>
      </c>
      <c r="I1115" s="85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  <c r="U1115" s="86"/>
      <c r="V1115" s="86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</row>
    <row r="1116" spans="1:42" ht="12.75">
      <c r="A1116" s="112"/>
      <c r="B1116" s="51">
        <v>39232</v>
      </c>
      <c r="C1116" s="52" t="s">
        <v>2199</v>
      </c>
      <c r="D1116" s="52"/>
      <c r="E1116" s="52" t="s">
        <v>2196</v>
      </c>
      <c r="F1116" s="52" t="s">
        <v>2200</v>
      </c>
      <c r="G1116" s="115"/>
      <c r="H1116" s="53">
        <v>1261.27</v>
      </c>
      <c r="I1116" s="85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  <c r="U1116" s="86"/>
      <c r="V1116" s="86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</row>
    <row r="1117" spans="1:42" ht="12.75">
      <c r="A1117" s="112"/>
      <c r="B1117" s="54">
        <v>39233</v>
      </c>
      <c r="C1117" s="55" t="s">
        <v>2201</v>
      </c>
      <c r="D1117" s="55"/>
      <c r="E1117" s="55" t="s">
        <v>2202</v>
      </c>
      <c r="F1117" s="55" t="s">
        <v>2199</v>
      </c>
      <c r="G1117" s="115"/>
      <c r="H1117" s="53">
        <v>1276.32</v>
      </c>
      <c r="I1117" s="85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  <c r="U1117" s="86"/>
      <c r="V1117" s="86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</row>
    <row r="1118" spans="1:42" ht="12.75">
      <c r="A1118" s="112"/>
      <c r="B1118" s="51">
        <v>39234</v>
      </c>
      <c r="C1118" s="52" t="s">
        <v>2203</v>
      </c>
      <c r="D1118" s="52"/>
      <c r="E1118" s="52" t="s">
        <v>2204</v>
      </c>
      <c r="F1118" s="52" t="s">
        <v>2201</v>
      </c>
      <c r="G1118" s="115"/>
      <c r="H1118" s="53">
        <v>1292.02</v>
      </c>
      <c r="I1118" s="85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6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</row>
    <row r="1119" spans="1:42" ht="12.75">
      <c r="A1119" s="112"/>
      <c r="B1119" s="54">
        <v>39237</v>
      </c>
      <c r="C1119" s="55" t="s">
        <v>2205</v>
      </c>
      <c r="D1119" s="55"/>
      <c r="E1119" s="55" t="s">
        <v>2206</v>
      </c>
      <c r="F1119" s="55" t="s">
        <v>2207</v>
      </c>
      <c r="G1119" s="115"/>
      <c r="H1119" s="53">
        <v>1284.82</v>
      </c>
      <c r="I1119" s="85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  <c r="U1119" s="86"/>
      <c r="V1119" s="86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</row>
    <row r="1120" spans="1:42" ht="12.75">
      <c r="A1120" s="112"/>
      <c r="B1120" s="51">
        <v>39238</v>
      </c>
      <c r="C1120" s="52" t="s">
        <v>2208</v>
      </c>
      <c r="D1120" s="52"/>
      <c r="E1120" s="52" t="s">
        <v>2209</v>
      </c>
      <c r="F1120" s="52" t="s">
        <v>2210</v>
      </c>
      <c r="G1120" s="115"/>
      <c r="H1120" s="53">
        <v>1281.04</v>
      </c>
      <c r="I1120" s="85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  <c r="U1120" s="86"/>
      <c r="V1120" s="86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</row>
    <row r="1121" spans="1:42" ht="12.75">
      <c r="A1121" s="112"/>
      <c r="B1121" s="54">
        <v>39240</v>
      </c>
      <c r="C1121" s="55" t="s">
        <v>2211</v>
      </c>
      <c r="D1121" s="55"/>
      <c r="E1121" s="55" t="s">
        <v>2208</v>
      </c>
      <c r="F1121" s="55" t="s">
        <v>2212</v>
      </c>
      <c r="G1121" s="115"/>
      <c r="H1121" s="53">
        <v>1232.8</v>
      </c>
      <c r="I1121" s="85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  <c r="U1121" s="86"/>
      <c r="V1121" s="86"/>
      <c r="W1121" s="8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</row>
    <row r="1122" spans="1:42" ht="12.75">
      <c r="A1122" s="112"/>
      <c r="B1122" s="51">
        <v>39241</v>
      </c>
      <c r="C1122" s="52" t="s">
        <v>2213</v>
      </c>
      <c r="D1122" s="52"/>
      <c r="E1122" s="52" t="s">
        <v>2152</v>
      </c>
      <c r="F1122" s="52" t="s">
        <v>2214</v>
      </c>
      <c r="G1122" s="115"/>
      <c r="H1122" s="53">
        <v>1238.91</v>
      </c>
      <c r="I1122" s="85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  <c r="U1122" s="86"/>
      <c r="V1122" s="86"/>
      <c r="W1122" s="8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</row>
    <row r="1123" spans="1:42" ht="12.75">
      <c r="A1123" s="112"/>
      <c r="B1123" s="54">
        <v>39244</v>
      </c>
      <c r="C1123" s="55" t="s">
        <v>2215</v>
      </c>
      <c r="D1123" s="55"/>
      <c r="E1123" s="55" t="s">
        <v>2216</v>
      </c>
      <c r="F1123" s="55" t="s">
        <v>2213</v>
      </c>
      <c r="G1123" s="115"/>
      <c r="H1123" s="53">
        <v>1249.7</v>
      </c>
      <c r="I1123" s="85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  <c r="U1123" s="86"/>
      <c r="V1123" s="86"/>
      <c r="W1123" s="8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</row>
    <row r="1124" spans="1:42" ht="12.75">
      <c r="A1124" s="112"/>
      <c r="B1124" s="51">
        <v>39245</v>
      </c>
      <c r="C1124" s="52" t="s">
        <v>2217</v>
      </c>
      <c r="D1124" s="52"/>
      <c r="E1124" s="52" t="s">
        <v>2218</v>
      </c>
      <c r="F1124" s="52" t="s">
        <v>2219</v>
      </c>
      <c r="G1124" s="115"/>
      <c r="H1124" s="53">
        <v>1237.4</v>
      </c>
      <c r="I1124" s="85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  <c r="U1124" s="86"/>
      <c r="V1124" s="86"/>
      <c r="W1124" s="8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</row>
    <row r="1125" spans="1:42" ht="12.75">
      <c r="A1125" s="112"/>
      <c r="B1125" s="54">
        <v>39246</v>
      </c>
      <c r="C1125" s="55" t="s">
        <v>2220</v>
      </c>
      <c r="D1125" s="55"/>
      <c r="E1125" s="55" t="s">
        <v>2221</v>
      </c>
      <c r="F1125" s="55" t="s">
        <v>2222</v>
      </c>
      <c r="G1125" s="115"/>
      <c r="H1125" s="53">
        <v>1244.43</v>
      </c>
      <c r="I1125" s="85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  <c r="U1125" s="86"/>
      <c r="V1125" s="86"/>
      <c r="W1125" s="8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</row>
    <row r="1126" spans="1:42" ht="12.75">
      <c r="A1126" s="112"/>
      <c r="B1126" s="51">
        <v>39247</v>
      </c>
      <c r="C1126" s="52" t="s">
        <v>2223</v>
      </c>
      <c r="D1126" s="52"/>
      <c r="E1126" s="52" t="s">
        <v>2224</v>
      </c>
      <c r="F1126" s="52" t="s">
        <v>2220</v>
      </c>
      <c r="G1126" s="115"/>
      <c r="H1126" s="53">
        <v>1267.73</v>
      </c>
      <c r="I1126" s="85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  <c r="U1126" s="86"/>
      <c r="V1126" s="86"/>
      <c r="W1126" s="8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</row>
    <row r="1127" spans="1:42" ht="12.75">
      <c r="A1127" s="112"/>
      <c r="B1127" s="54">
        <v>39248</v>
      </c>
      <c r="C1127" s="55" t="s">
        <v>2225</v>
      </c>
      <c r="D1127" s="55"/>
      <c r="E1127" s="55" t="s">
        <v>2226</v>
      </c>
      <c r="F1127" s="55" t="s">
        <v>2227</v>
      </c>
      <c r="G1127" s="115"/>
      <c r="H1127" s="53">
        <v>1276.03</v>
      </c>
      <c r="I1127" s="85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  <c r="U1127" s="86"/>
      <c r="V1127" s="86"/>
      <c r="W1127" s="8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</row>
    <row r="1128" spans="1:42" ht="12.75">
      <c r="A1128" s="112"/>
      <c r="B1128" s="51">
        <v>39251</v>
      </c>
      <c r="C1128" s="52" t="s">
        <v>2228</v>
      </c>
      <c r="D1128" s="52"/>
      <c r="E1128" s="52" t="s">
        <v>2228</v>
      </c>
      <c r="F1128" s="52" t="s">
        <v>2225</v>
      </c>
      <c r="G1128" s="115"/>
      <c r="H1128" s="53">
        <v>1288.09</v>
      </c>
      <c r="I1128" s="85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  <c r="U1128" s="86"/>
      <c r="V1128" s="86"/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</row>
    <row r="1129" spans="1:42" ht="12.75">
      <c r="A1129" s="112"/>
      <c r="B1129" s="54">
        <v>39252</v>
      </c>
      <c r="C1129" s="55" t="s">
        <v>2229</v>
      </c>
      <c r="D1129" s="55"/>
      <c r="E1129" s="55" t="s">
        <v>2230</v>
      </c>
      <c r="F1129" s="55" t="s">
        <v>2231</v>
      </c>
      <c r="G1129" s="115"/>
      <c r="H1129" s="53">
        <v>1276.61</v>
      </c>
      <c r="I1129" s="85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  <c r="U1129" s="86"/>
      <c r="V1129" s="86"/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</row>
    <row r="1130" spans="1:42" ht="12.75">
      <c r="A1130" s="112"/>
      <c r="B1130" s="51">
        <v>39253</v>
      </c>
      <c r="C1130" s="52" t="s">
        <v>2232</v>
      </c>
      <c r="D1130" s="52"/>
      <c r="E1130" s="52" t="s">
        <v>2233</v>
      </c>
      <c r="F1130" s="52" t="s">
        <v>2234</v>
      </c>
      <c r="G1130" s="115"/>
      <c r="H1130" s="53">
        <v>1278.52</v>
      </c>
      <c r="I1130" s="85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  <c r="U1130" s="86"/>
      <c r="V1130" s="86"/>
      <c r="W1130" s="8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</row>
    <row r="1131" spans="1:42" ht="12.75">
      <c r="A1131" s="112"/>
      <c r="B1131" s="54">
        <v>39254</v>
      </c>
      <c r="C1131" s="55" t="s">
        <v>2235</v>
      </c>
      <c r="D1131" s="55"/>
      <c r="E1131" s="55" t="s">
        <v>2232</v>
      </c>
      <c r="F1131" s="55" t="s">
        <v>2236</v>
      </c>
      <c r="G1131" s="115"/>
      <c r="H1131" s="53">
        <v>1252.88</v>
      </c>
      <c r="I1131" s="85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  <c r="U1131" s="86"/>
      <c r="V1131" s="86"/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</row>
    <row r="1132" spans="1:42" ht="12.75">
      <c r="A1132" s="112"/>
      <c r="B1132" s="51">
        <v>39258</v>
      </c>
      <c r="C1132" s="52" t="s">
        <v>2238</v>
      </c>
      <c r="D1132" s="52"/>
      <c r="E1132" s="52" t="s">
        <v>2235</v>
      </c>
      <c r="F1132" s="52" t="s">
        <v>2239</v>
      </c>
      <c r="G1132" s="115"/>
      <c r="H1132" s="53">
        <v>1250.16</v>
      </c>
      <c r="I1132" s="85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  <c r="U1132" s="86"/>
      <c r="V1132" s="86"/>
      <c r="W1132" s="8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</row>
    <row r="1133" spans="1:42" ht="12.75">
      <c r="A1133" s="112"/>
      <c r="B1133" s="54">
        <v>39259</v>
      </c>
      <c r="C1133" s="55" t="s">
        <v>2240</v>
      </c>
      <c r="D1133" s="55"/>
      <c r="E1133" s="55" t="s">
        <v>2238</v>
      </c>
      <c r="F1133" s="55" t="s">
        <v>2241</v>
      </c>
      <c r="G1133" s="115"/>
      <c r="H1133" s="53">
        <v>1244.47</v>
      </c>
      <c r="I1133" s="85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  <c r="U1133" s="86"/>
      <c r="V1133" s="86"/>
      <c r="W1133" s="8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</row>
    <row r="1134" spans="1:42" ht="12.75">
      <c r="A1134" s="112"/>
      <c r="B1134" s="51">
        <v>39260</v>
      </c>
      <c r="C1134" s="52" t="s">
        <v>2242</v>
      </c>
      <c r="D1134" s="52"/>
      <c r="E1134" s="52" t="s">
        <v>2243</v>
      </c>
      <c r="F1134" s="52" t="s">
        <v>2244</v>
      </c>
      <c r="G1134" s="115"/>
      <c r="H1134" s="53">
        <v>1241.22</v>
      </c>
      <c r="I1134" s="85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  <c r="U1134" s="86"/>
      <c r="V1134" s="86"/>
      <c r="W1134" s="8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</row>
    <row r="1135" spans="1:42" ht="12.75">
      <c r="A1135" s="112"/>
      <c r="B1135" s="54">
        <v>39261</v>
      </c>
      <c r="C1135" s="55" t="s">
        <v>2245</v>
      </c>
      <c r="D1135" s="55"/>
      <c r="E1135" s="55" t="s">
        <v>2246</v>
      </c>
      <c r="F1135" s="55" t="s">
        <v>2242</v>
      </c>
      <c r="G1135" s="115"/>
      <c r="H1135" s="53">
        <v>1257.94</v>
      </c>
      <c r="I1135" s="85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  <c r="U1135" s="86"/>
      <c r="V1135" s="86"/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</row>
    <row r="1136" spans="1:42" ht="12.75">
      <c r="A1136" s="112"/>
      <c r="B1136" s="51">
        <v>39262</v>
      </c>
      <c r="C1136" s="52" t="s">
        <v>2247</v>
      </c>
      <c r="D1136" s="52"/>
      <c r="E1136" s="52" t="s">
        <v>2248</v>
      </c>
      <c r="F1136" s="52" t="s">
        <v>2249</v>
      </c>
      <c r="G1136" s="115"/>
      <c r="H1136" s="53">
        <v>1254.86</v>
      </c>
      <c r="I1136" s="85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  <c r="U1136" s="86"/>
      <c r="V1136" s="86"/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</row>
    <row r="1137" spans="1:42" ht="12.75">
      <c r="A1137" s="112"/>
      <c r="B1137" s="54">
        <v>39265</v>
      </c>
      <c r="C1137" s="55" t="s">
        <v>2250</v>
      </c>
      <c r="D1137" s="55"/>
      <c r="E1137" s="55" t="s">
        <v>2251</v>
      </c>
      <c r="F1137" s="55" t="s">
        <v>2252</v>
      </c>
      <c r="G1137" s="115"/>
      <c r="H1137" s="53">
        <v>1254.49</v>
      </c>
      <c r="I1137" s="85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  <c r="U1137" s="86"/>
      <c r="V1137" s="86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</row>
    <row r="1138" spans="1:42" ht="12.75">
      <c r="A1138" s="112"/>
      <c r="B1138" s="51">
        <v>39266</v>
      </c>
      <c r="C1138" s="52" t="s">
        <v>2253</v>
      </c>
      <c r="D1138" s="52"/>
      <c r="E1138" s="52" t="s">
        <v>2194</v>
      </c>
      <c r="F1138" s="52" t="s">
        <v>2250</v>
      </c>
      <c r="G1138" s="115"/>
      <c r="H1138" s="53">
        <v>1274.49</v>
      </c>
      <c r="I1138" s="85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  <c r="U1138" s="86"/>
      <c r="V1138" s="86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</row>
    <row r="1139" spans="1:42" ht="12.75">
      <c r="A1139" s="112"/>
      <c r="B1139" s="54">
        <v>39267</v>
      </c>
      <c r="C1139" s="55" t="s">
        <v>2254</v>
      </c>
      <c r="D1139" s="55"/>
      <c r="E1139" s="55" t="s">
        <v>2255</v>
      </c>
      <c r="F1139" s="55" t="s">
        <v>2256</v>
      </c>
      <c r="G1139" s="115"/>
      <c r="H1139" s="53">
        <v>1279.49</v>
      </c>
      <c r="I1139" s="85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  <c r="U1139" s="86"/>
      <c r="V1139" s="86"/>
      <c r="W1139" s="8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</row>
    <row r="1140" spans="1:42" ht="12.75">
      <c r="A1140" s="112"/>
      <c r="B1140" s="51">
        <v>39268</v>
      </c>
      <c r="C1140" s="52" t="s">
        <v>2257</v>
      </c>
      <c r="D1140" s="52"/>
      <c r="E1140" s="52" t="s">
        <v>2258</v>
      </c>
      <c r="F1140" s="52" t="s">
        <v>2259</v>
      </c>
      <c r="G1140" s="115"/>
      <c r="H1140" s="53">
        <v>1274.07</v>
      </c>
      <c r="I1140" s="85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  <c r="U1140" s="86"/>
      <c r="V1140" s="86"/>
      <c r="W1140" s="8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</row>
    <row r="1141" spans="1:42" ht="12.75">
      <c r="A1141" s="112"/>
      <c r="B1141" s="54">
        <v>39269</v>
      </c>
      <c r="C1141" s="55" t="s">
        <v>2260</v>
      </c>
      <c r="D1141" s="55"/>
      <c r="E1141" s="55" t="s">
        <v>2261</v>
      </c>
      <c r="F1141" s="55" t="s">
        <v>2262</v>
      </c>
      <c r="G1141" s="115"/>
      <c r="H1141" s="53">
        <v>1278.38</v>
      </c>
      <c r="I1141" s="85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  <c r="U1141" s="86"/>
      <c r="V1141" s="86"/>
      <c r="W1141" s="8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</row>
    <row r="1142" spans="1:42" ht="12.75">
      <c r="A1142" s="112"/>
      <c r="B1142" s="51">
        <v>39272</v>
      </c>
      <c r="C1142" s="52" t="s">
        <v>2263</v>
      </c>
      <c r="D1142" s="52"/>
      <c r="E1142" s="52" t="s">
        <v>2264</v>
      </c>
      <c r="F1142" s="52" t="s">
        <v>2260</v>
      </c>
      <c r="G1142" s="115"/>
      <c r="H1142" s="53">
        <v>1293.25</v>
      </c>
      <c r="I1142" s="85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  <c r="U1142" s="86"/>
      <c r="V1142" s="86"/>
      <c r="W1142" s="8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</row>
    <row r="1143" spans="1:42" ht="12.75">
      <c r="A1143" s="112"/>
      <c r="B1143" s="54">
        <v>39273</v>
      </c>
      <c r="C1143" s="55" t="s">
        <v>2265</v>
      </c>
      <c r="D1143" s="55"/>
      <c r="E1143" s="55" t="s">
        <v>2266</v>
      </c>
      <c r="F1143" s="55" t="s">
        <v>2267</v>
      </c>
      <c r="G1143" s="115"/>
      <c r="H1143" s="53">
        <v>1284.98</v>
      </c>
      <c r="I1143" s="85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  <c r="U1143" s="86"/>
      <c r="V1143" s="86"/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</row>
    <row r="1144" spans="1:42" ht="12.75">
      <c r="A1144" s="112"/>
      <c r="B1144" s="51">
        <v>39274</v>
      </c>
      <c r="C1144" s="52" t="s">
        <v>2268</v>
      </c>
      <c r="D1144" s="52"/>
      <c r="E1144" s="52" t="s">
        <v>2265</v>
      </c>
      <c r="F1144" s="52" t="s">
        <v>2269</v>
      </c>
      <c r="G1144" s="115"/>
      <c r="H1144" s="53">
        <v>1284.58</v>
      </c>
      <c r="I1144" s="85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  <c r="U1144" s="86"/>
      <c r="V1144" s="86"/>
      <c r="W1144" s="8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</row>
    <row r="1145" spans="1:42" ht="12.75">
      <c r="A1145" s="112"/>
      <c r="B1145" s="54">
        <v>39275</v>
      </c>
      <c r="C1145" s="55" t="s">
        <v>2270</v>
      </c>
      <c r="D1145" s="55"/>
      <c r="E1145" s="55" t="s">
        <v>2271</v>
      </c>
      <c r="F1145" s="55" t="s">
        <v>2272</v>
      </c>
      <c r="G1145" s="115"/>
      <c r="H1145" s="53">
        <v>1307.3</v>
      </c>
      <c r="I1145" s="85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  <c r="U1145" s="86"/>
      <c r="V1145" s="86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</row>
    <row r="1146" spans="1:42" ht="12.75">
      <c r="A1146" s="112"/>
      <c r="B1146" s="51">
        <v>39276</v>
      </c>
      <c r="C1146" s="52" t="s">
        <v>2273</v>
      </c>
      <c r="D1146" s="52"/>
      <c r="E1146" s="52" t="s">
        <v>2274</v>
      </c>
      <c r="F1146" s="52" t="s">
        <v>2275</v>
      </c>
      <c r="G1146" s="115"/>
      <c r="H1146" s="53">
        <v>1308.76</v>
      </c>
      <c r="I1146" s="85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  <c r="U1146" s="86"/>
      <c r="V1146" s="86"/>
      <c r="W1146" s="8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</row>
    <row r="1147" spans="1:42" ht="12.75">
      <c r="A1147" s="112"/>
      <c r="B1147" s="54">
        <v>39279</v>
      </c>
      <c r="C1147" s="55" t="s">
        <v>2276</v>
      </c>
      <c r="D1147" s="55"/>
      <c r="E1147" s="55" t="s">
        <v>2277</v>
      </c>
      <c r="F1147" s="55" t="s">
        <v>2278</v>
      </c>
      <c r="G1147" s="115"/>
      <c r="H1147" s="53">
        <v>1311.87</v>
      </c>
      <c r="I1147" s="85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  <c r="U1147" s="86"/>
      <c r="V1147" s="86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</row>
    <row r="1148" spans="1:42" ht="12.75">
      <c r="A1148" s="112"/>
      <c r="B1148" s="51">
        <v>39280</v>
      </c>
      <c r="C1148" s="52" t="s">
        <v>2279</v>
      </c>
      <c r="D1148" s="52"/>
      <c r="E1148" s="52" t="s">
        <v>2280</v>
      </c>
      <c r="F1148" s="52" t="s">
        <v>2281</v>
      </c>
      <c r="G1148" s="115"/>
      <c r="H1148" s="53">
        <v>1300.28</v>
      </c>
      <c r="I1148" s="85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  <c r="U1148" s="86"/>
      <c r="V1148" s="86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</row>
    <row r="1149" spans="1:42" ht="12.75">
      <c r="A1149" s="112"/>
      <c r="B1149" s="54">
        <v>39281</v>
      </c>
      <c r="C1149" s="55" t="s">
        <v>2282</v>
      </c>
      <c r="D1149" s="55"/>
      <c r="E1149" s="55" t="s">
        <v>2283</v>
      </c>
      <c r="F1149" s="55" t="s">
        <v>2284</v>
      </c>
      <c r="G1149" s="115"/>
      <c r="H1149" s="53">
        <v>1291.75</v>
      </c>
      <c r="I1149" s="85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  <c r="U1149" s="86"/>
      <c r="V1149" s="86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</row>
    <row r="1150" spans="1:42" ht="12.75">
      <c r="A1150" s="112"/>
      <c r="B1150" s="51">
        <v>39282</v>
      </c>
      <c r="C1150" s="52" t="s">
        <v>2285</v>
      </c>
      <c r="D1150" s="52"/>
      <c r="E1150" s="52" t="s">
        <v>2286</v>
      </c>
      <c r="F1150" s="52" t="s">
        <v>2282</v>
      </c>
      <c r="G1150" s="115"/>
      <c r="H1150" s="53">
        <v>1302.96</v>
      </c>
      <c r="I1150" s="85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  <c r="U1150" s="86"/>
      <c r="V1150" s="86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</row>
    <row r="1151" spans="1:42" ht="12.75">
      <c r="A1151" s="112"/>
      <c r="B1151" s="54">
        <v>39283</v>
      </c>
      <c r="C1151" s="55" t="s">
        <v>2287</v>
      </c>
      <c r="D1151" s="55"/>
      <c r="E1151" s="55" t="s">
        <v>2288</v>
      </c>
      <c r="F1151" s="55" t="s">
        <v>2287</v>
      </c>
      <c r="G1151" s="115"/>
      <c r="H1151" s="53">
        <v>1283.17</v>
      </c>
      <c r="I1151" s="85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  <c r="U1151" s="86"/>
      <c r="V1151" s="86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</row>
    <row r="1152" spans="1:42" ht="12.75">
      <c r="A1152" s="112"/>
      <c r="B1152" s="51">
        <v>39286</v>
      </c>
      <c r="C1152" s="52" t="s">
        <v>2289</v>
      </c>
      <c r="D1152" s="52"/>
      <c r="E1152" s="52" t="s">
        <v>2290</v>
      </c>
      <c r="F1152" s="52" t="s">
        <v>2291</v>
      </c>
      <c r="G1152" s="115"/>
      <c r="H1152" s="53">
        <v>1293.17</v>
      </c>
      <c r="I1152" s="85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  <c r="U1152" s="86"/>
      <c r="V1152" s="86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</row>
    <row r="1153" spans="1:42" ht="12.75">
      <c r="A1153" s="112"/>
      <c r="B1153" s="54">
        <v>39287</v>
      </c>
      <c r="C1153" s="55" t="s">
        <v>2292</v>
      </c>
      <c r="D1153" s="55"/>
      <c r="E1153" s="55" t="s">
        <v>2293</v>
      </c>
      <c r="F1153" s="55" t="s">
        <v>2292</v>
      </c>
      <c r="G1153" s="115"/>
      <c r="H1153" s="53">
        <v>1274.9</v>
      </c>
      <c r="I1153" s="85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</row>
    <row r="1154" spans="1:42" ht="12.75">
      <c r="A1154" s="112"/>
      <c r="B1154" s="51">
        <v>39288</v>
      </c>
      <c r="C1154" s="52" t="s">
        <v>2294</v>
      </c>
      <c r="D1154" s="52"/>
      <c r="E1154" s="52" t="s">
        <v>2292</v>
      </c>
      <c r="F1154" s="52" t="s">
        <v>2294</v>
      </c>
      <c r="G1154" s="115"/>
      <c r="H1154" s="53">
        <v>1255.25</v>
      </c>
      <c r="I1154" s="85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  <c r="U1154" s="86"/>
      <c r="V1154" s="86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</row>
    <row r="1155" spans="1:42" ht="12.75">
      <c r="A1155" s="112"/>
      <c r="B1155" s="54">
        <v>39289</v>
      </c>
      <c r="C1155" s="55" t="s">
        <v>2295</v>
      </c>
      <c r="D1155" s="55"/>
      <c r="E1155" s="55" t="s">
        <v>2296</v>
      </c>
      <c r="F1155" s="55" t="s">
        <v>2297</v>
      </c>
      <c r="G1155" s="115"/>
      <c r="H1155" s="53">
        <v>1212.34</v>
      </c>
      <c r="I1155" s="85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</row>
    <row r="1156" spans="1:42" ht="12.75">
      <c r="A1156" s="112"/>
      <c r="B1156" s="51">
        <v>39290</v>
      </c>
      <c r="C1156" s="52" t="s">
        <v>2298</v>
      </c>
      <c r="D1156" s="52"/>
      <c r="E1156" s="52" t="s">
        <v>2299</v>
      </c>
      <c r="F1156" s="52" t="s">
        <v>2300</v>
      </c>
      <c r="G1156" s="115"/>
      <c r="H1156" s="53">
        <v>1215.46</v>
      </c>
      <c r="I1156" s="85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  <c r="U1156" s="86"/>
      <c r="V1156" s="86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</row>
    <row r="1157" spans="1:42" ht="12.75">
      <c r="A1157" s="112"/>
      <c r="B1157" s="54">
        <v>39293</v>
      </c>
      <c r="C1157" s="55" t="s">
        <v>2301</v>
      </c>
      <c r="D1157" s="55"/>
      <c r="E1157" s="55" t="s">
        <v>2302</v>
      </c>
      <c r="F1157" s="55" t="s">
        <v>2303</v>
      </c>
      <c r="G1157" s="115"/>
      <c r="H1157" s="53">
        <v>1228.39</v>
      </c>
      <c r="I1157" s="85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  <c r="U1157" s="86"/>
      <c r="V1157" s="86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</row>
    <row r="1158" spans="1:42" ht="12.75">
      <c r="A1158" s="112"/>
      <c r="B1158" s="51">
        <v>39294</v>
      </c>
      <c r="C1158" s="52" t="s">
        <v>2304</v>
      </c>
      <c r="D1158" s="52"/>
      <c r="E1158" s="52" t="s">
        <v>2305</v>
      </c>
      <c r="F1158" s="52" t="s">
        <v>2301</v>
      </c>
      <c r="G1158" s="115"/>
      <c r="H1158" s="53">
        <v>1243.87</v>
      </c>
      <c r="I1158" s="85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  <c r="U1158" s="86"/>
      <c r="V1158" s="86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</row>
    <row r="1159" spans="1:42" ht="12.75">
      <c r="A1159" s="112"/>
      <c r="B1159" s="54">
        <v>39295</v>
      </c>
      <c r="C1159" s="55" t="s">
        <v>2306</v>
      </c>
      <c r="D1159" s="55"/>
      <c r="E1159" s="55" t="s">
        <v>2304</v>
      </c>
      <c r="F1159" s="55" t="s">
        <v>2307</v>
      </c>
      <c r="G1159" s="115"/>
      <c r="H1159" s="53">
        <v>1221.08</v>
      </c>
      <c r="I1159" s="85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  <c r="U1159" s="86"/>
      <c r="V1159" s="86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</row>
    <row r="1160" spans="1:42" ht="12.75">
      <c r="A1160" s="112"/>
      <c r="B1160" s="51">
        <v>39296</v>
      </c>
      <c r="C1160" s="52" t="s">
        <v>2308</v>
      </c>
      <c r="D1160" s="52"/>
      <c r="E1160" s="52" t="s">
        <v>2309</v>
      </c>
      <c r="F1160" s="52" t="s">
        <v>2306</v>
      </c>
      <c r="G1160" s="115"/>
      <c r="H1160" s="53">
        <v>1235.86</v>
      </c>
      <c r="I1160" s="85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  <c r="U1160" s="86"/>
      <c r="V1160" s="86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</row>
    <row r="1161" spans="1:42" ht="12.75">
      <c r="A1161" s="112"/>
      <c r="B1161" s="54">
        <v>39297</v>
      </c>
      <c r="C1161" s="55" t="s">
        <v>2310</v>
      </c>
      <c r="D1161" s="55"/>
      <c r="E1161" s="55" t="s">
        <v>2311</v>
      </c>
      <c r="F1161" s="55" t="s">
        <v>2312</v>
      </c>
      <c r="G1161" s="115"/>
      <c r="H1161" s="53">
        <v>1220.76</v>
      </c>
      <c r="I1161" s="85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  <c r="U1161" s="86"/>
      <c r="V1161" s="86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</row>
    <row r="1162" spans="1:42" ht="12.75">
      <c r="A1162" s="112"/>
      <c r="B1162" s="51">
        <v>39300</v>
      </c>
      <c r="C1162" s="52" t="s">
        <v>2313</v>
      </c>
      <c r="D1162" s="52"/>
      <c r="E1162" s="52" t="s">
        <v>2310</v>
      </c>
      <c r="F1162" s="52" t="s">
        <v>2314</v>
      </c>
      <c r="G1162" s="115"/>
      <c r="H1162" s="53">
        <v>1203.84</v>
      </c>
      <c r="I1162" s="85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  <c r="U1162" s="86"/>
      <c r="V1162" s="86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</row>
    <row r="1163" spans="1:42" ht="12.75">
      <c r="A1163" s="112"/>
      <c r="B1163" s="54">
        <v>39301</v>
      </c>
      <c r="C1163" s="55" t="s">
        <v>2315</v>
      </c>
      <c r="D1163" s="55"/>
      <c r="E1163" s="55" t="s">
        <v>2316</v>
      </c>
      <c r="F1163" s="55" t="s">
        <v>2313</v>
      </c>
      <c r="G1163" s="115"/>
      <c r="H1163" s="53">
        <v>1216.57</v>
      </c>
      <c r="I1163" s="85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  <c r="U1163" s="86"/>
      <c r="V1163" s="86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</row>
    <row r="1164" spans="1:42" ht="12.75">
      <c r="A1164" s="112"/>
      <c r="B1164" s="51">
        <v>39302</v>
      </c>
      <c r="C1164" s="52" t="s">
        <v>2317</v>
      </c>
      <c r="D1164" s="52"/>
      <c r="E1164" s="52" t="s">
        <v>2317</v>
      </c>
      <c r="F1164" s="52" t="s">
        <v>2315</v>
      </c>
      <c r="G1164" s="115"/>
      <c r="H1164" s="53">
        <v>1243.49</v>
      </c>
      <c r="I1164" s="85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  <c r="U1164" s="86"/>
      <c r="V1164" s="86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</row>
    <row r="1165" spans="1:42" ht="12.75">
      <c r="A1165" s="112"/>
      <c r="B1165" s="54">
        <v>39303</v>
      </c>
      <c r="C1165" s="55" t="s">
        <v>2318</v>
      </c>
      <c r="D1165" s="55"/>
      <c r="E1165" s="55" t="s">
        <v>2319</v>
      </c>
      <c r="F1165" s="55" t="s">
        <v>2320</v>
      </c>
      <c r="G1165" s="115"/>
      <c r="H1165" s="53">
        <v>1209.93</v>
      </c>
      <c r="I1165" s="85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</row>
    <row r="1166" spans="1:42" ht="12.75">
      <c r="A1166" s="112"/>
      <c r="B1166" s="51">
        <v>39304</v>
      </c>
      <c r="C1166" s="52" t="s">
        <v>2321</v>
      </c>
      <c r="D1166" s="52"/>
      <c r="E1166" s="52" t="s">
        <v>2318</v>
      </c>
      <c r="F1166" s="52" t="s">
        <v>2322</v>
      </c>
      <c r="G1166" s="115"/>
      <c r="H1166" s="53">
        <v>1170.08</v>
      </c>
      <c r="I1166" s="85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  <c r="U1166" s="86"/>
      <c r="V1166" s="86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</row>
    <row r="1167" spans="1:42" ht="12.75">
      <c r="A1167" s="112"/>
      <c r="B1167" s="54">
        <v>39307</v>
      </c>
      <c r="C1167" s="55" t="s">
        <v>2323</v>
      </c>
      <c r="D1167" s="55"/>
      <c r="E1167" s="55" t="s">
        <v>2324</v>
      </c>
      <c r="F1167" s="55" t="s">
        <v>2321</v>
      </c>
      <c r="G1167" s="115"/>
      <c r="H1167" s="53">
        <v>1205.45</v>
      </c>
      <c r="I1167" s="85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  <c r="U1167" s="86"/>
      <c r="V1167" s="86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</row>
    <row r="1168" spans="1:42" ht="12.75">
      <c r="A1168" s="112"/>
      <c r="B1168" s="51">
        <v>39308</v>
      </c>
      <c r="C1168" s="52" t="s">
        <v>2325</v>
      </c>
      <c r="D1168" s="52"/>
      <c r="E1168" s="52" t="s">
        <v>2326</v>
      </c>
      <c r="F1168" s="52" t="s">
        <v>2327</v>
      </c>
      <c r="G1168" s="115"/>
      <c r="H1168" s="53">
        <v>1193.77</v>
      </c>
      <c r="I1168" s="85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  <c r="U1168" s="86"/>
      <c r="V1168" s="86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</row>
    <row r="1169" spans="1:42" ht="12.75">
      <c r="A1169" s="112"/>
      <c r="B1169" s="54">
        <v>39309</v>
      </c>
      <c r="C1169" s="55" t="s">
        <v>1992</v>
      </c>
      <c r="D1169" s="55"/>
      <c r="E1169" s="55" t="s">
        <v>2325</v>
      </c>
      <c r="F1169" s="55" t="s">
        <v>2328</v>
      </c>
      <c r="G1169" s="115"/>
      <c r="H1169" s="53">
        <v>1183.45</v>
      </c>
      <c r="I1169" s="85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  <c r="U1169" s="86"/>
      <c r="V1169" s="86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</row>
    <row r="1170" spans="1:42" ht="12.75">
      <c r="A1170" s="112"/>
      <c r="B1170" s="51">
        <v>39310</v>
      </c>
      <c r="C1170" s="52" t="s">
        <v>2329</v>
      </c>
      <c r="D1170" s="52"/>
      <c r="E1170" s="52" t="s">
        <v>1992</v>
      </c>
      <c r="F1170" s="52" t="s">
        <v>2330</v>
      </c>
      <c r="G1170" s="115"/>
      <c r="H1170" s="53">
        <v>1145.43</v>
      </c>
      <c r="I1170" s="85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  <c r="U1170" s="86"/>
      <c r="V1170" s="86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</row>
    <row r="1171" spans="1:42" ht="12.75">
      <c r="A1171" s="112"/>
      <c r="B1171" s="54">
        <v>39311</v>
      </c>
      <c r="C1171" s="55" t="s">
        <v>2331</v>
      </c>
      <c r="D1171" s="55"/>
      <c r="E1171" s="55" t="s">
        <v>2332</v>
      </c>
      <c r="F1171" s="55" t="s">
        <v>2333</v>
      </c>
      <c r="G1171" s="115"/>
      <c r="H1171" s="53">
        <v>1163.21</v>
      </c>
      <c r="I1171" s="85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  <c r="U1171" s="86"/>
      <c r="V1171" s="86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</row>
    <row r="1172" spans="1:42" ht="12.75">
      <c r="A1172" s="112"/>
      <c r="B1172" s="51">
        <v>39314</v>
      </c>
      <c r="C1172" s="52" t="s">
        <v>2334</v>
      </c>
      <c r="D1172" s="52"/>
      <c r="E1172" s="52" t="s">
        <v>2335</v>
      </c>
      <c r="F1172" s="52" t="s">
        <v>2331</v>
      </c>
      <c r="G1172" s="115"/>
      <c r="H1172" s="53">
        <v>1176.22</v>
      </c>
      <c r="I1172" s="85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  <c r="U1172" s="86"/>
      <c r="V1172" s="86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</row>
    <row r="1173" spans="1:42" ht="12.75">
      <c r="A1173" s="112"/>
      <c r="B1173" s="54">
        <v>39315</v>
      </c>
      <c r="C1173" s="55" t="s">
        <v>2336</v>
      </c>
      <c r="D1173" s="55"/>
      <c r="E1173" s="55" t="s">
        <v>2337</v>
      </c>
      <c r="F1173" s="55" t="s">
        <v>2338</v>
      </c>
      <c r="G1173" s="115"/>
      <c r="H1173" s="53">
        <v>1170.25</v>
      </c>
      <c r="I1173" s="85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  <c r="U1173" s="86"/>
      <c r="V1173" s="86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</row>
    <row r="1174" spans="1:42" ht="12.75">
      <c r="A1174" s="112"/>
      <c r="B1174" s="51">
        <v>39316</v>
      </c>
      <c r="C1174" s="52" t="s">
        <v>2339</v>
      </c>
      <c r="D1174" s="52"/>
      <c r="E1174" s="52" t="s">
        <v>2339</v>
      </c>
      <c r="F1174" s="52" t="s">
        <v>2336</v>
      </c>
      <c r="G1174" s="115"/>
      <c r="H1174" s="53">
        <v>1191.99</v>
      </c>
      <c r="I1174" s="85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  <c r="U1174" s="86"/>
      <c r="V1174" s="86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</row>
    <row r="1175" spans="1:42" ht="12.75">
      <c r="A1175" s="112"/>
      <c r="B1175" s="54">
        <v>39317</v>
      </c>
      <c r="C1175" s="55" t="s">
        <v>2340</v>
      </c>
      <c r="D1175" s="55"/>
      <c r="E1175" s="55" t="s">
        <v>2341</v>
      </c>
      <c r="F1175" s="55" t="s">
        <v>2339</v>
      </c>
      <c r="G1175" s="115"/>
      <c r="H1175" s="53">
        <v>1197.82</v>
      </c>
      <c r="I1175" s="85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  <c r="U1175" s="86"/>
      <c r="V1175" s="86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</row>
    <row r="1176" spans="1:42" ht="12.75">
      <c r="A1176" s="112"/>
      <c r="B1176" s="51">
        <v>39318</v>
      </c>
      <c r="C1176" s="52" t="s">
        <v>2342</v>
      </c>
      <c r="D1176" s="52"/>
      <c r="E1176" s="52" t="s">
        <v>2343</v>
      </c>
      <c r="F1176" s="52" t="s">
        <v>2344</v>
      </c>
      <c r="G1176" s="115"/>
      <c r="H1176" s="53">
        <v>1209.81</v>
      </c>
      <c r="I1176" s="85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  <c r="U1176" s="86"/>
      <c r="V1176" s="86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</row>
    <row r="1177" spans="1:42" ht="12.75">
      <c r="A1177" s="112"/>
      <c r="B1177" s="54">
        <v>39321</v>
      </c>
      <c r="C1177" s="55" t="s">
        <v>2345</v>
      </c>
      <c r="D1177" s="55"/>
      <c r="E1177" s="55">
        <v>1217</v>
      </c>
      <c r="F1177" s="55" t="s">
        <v>2346</v>
      </c>
      <c r="G1177" s="115"/>
      <c r="H1177" s="53">
        <v>1200.75</v>
      </c>
      <c r="I1177" s="85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  <c r="U1177" s="86"/>
      <c r="V1177" s="86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</row>
    <row r="1178" spans="1:42" ht="12.75">
      <c r="A1178" s="112"/>
      <c r="B1178" s="51">
        <v>39322</v>
      </c>
      <c r="C1178" s="52" t="s">
        <v>2347</v>
      </c>
      <c r="D1178" s="52"/>
      <c r="E1178" s="52" t="s">
        <v>2348</v>
      </c>
      <c r="F1178" s="52" t="s">
        <v>2349</v>
      </c>
      <c r="G1178" s="115"/>
      <c r="H1178" s="53">
        <v>1170.89</v>
      </c>
      <c r="I1178" s="85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  <c r="U1178" s="86"/>
      <c r="V1178" s="86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</row>
    <row r="1179" spans="1:42" ht="12.75">
      <c r="A1179" s="112"/>
      <c r="B1179" s="54">
        <v>39323</v>
      </c>
      <c r="C1179" s="55" t="s">
        <v>2350</v>
      </c>
      <c r="D1179" s="55"/>
      <c r="E1179" s="55" t="s">
        <v>2351</v>
      </c>
      <c r="F1179" s="55" t="s">
        <v>2352</v>
      </c>
      <c r="G1179" s="115"/>
      <c r="H1179" s="53">
        <v>1187.27</v>
      </c>
      <c r="I1179" s="85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  <c r="U1179" s="86"/>
      <c r="V1179" s="86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</row>
    <row r="1180" spans="1:42" ht="12.75">
      <c r="A1180" s="112"/>
      <c r="B1180" s="51">
        <v>39324</v>
      </c>
      <c r="C1180" s="52" t="s">
        <v>2353</v>
      </c>
      <c r="D1180" s="52"/>
      <c r="E1180" s="52" t="s">
        <v>2354</v>
      </c>
      <c r="F1180" s="52" t="s">
        <v>2355</v>
      </c>
      <c r="G1180" s="115"/>
      <c r="H1180" s="53">
        <v>1201.1</v>
      </c>
      <c r="I1180" s="85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  <c r="U1180" s="86"/>
      <c r="V1180" s="86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</row>
    <row r="1181" spans="1:42" ht="12.75">
      <c r="A1181" s="112"/>
      <c r="B1181" s="54">
        <v>39325</v>
      </c>
      <c r="C1181" s="55" t="s">
        <v>2356</v>
      </c>
      <c r="D1181" s="55"/>
      <c r="E1181" s="55" t="s">
        <v>2357</v>
      </c>
      <c r="F1181" s="55" t="s">
        <v>2358</v>
      </c>
      <c r="G1181" s="115"/>
      <c r="H1181" s="53">
        <v>1213.24</v>
      </c>
      <c r="I1181" s="85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  <c r="U1181" s="86"/>
      <c r="V1181" s="86"/>
      <c r="W1181" s="8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</row>
    <row r="1182" spans="1:42" ht="12.75">
      <c r="A1182" s="112"/>
      <c r="B1182" s="51">
        <v>39328</v>
      </c>
      <c r="C1182" s="52" t="s">
        <v>2359</v>
      </c>
      <c r="D1182" s="52"/>
      <c r="E1182" s="52" t="s">
        <v>2360</v>
      </c>
      <c r="F1182" s="52" t="s">
        <v>2356</v>
      </c>
      <c r="G1182" s="115"/>
      <c r="H1182" s="53">
        <v>1222.31</v>
      </c>
      <c r="I1182" s="85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  <c r="U1182" s="86"/>
      <c r="V1182" s="86"/>
      <c r="W1182" s="8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</row>
    <row r="1183" spans="1:42" ht="12.75">
      <c r="A1183" s="112"/>
      <c r="B1183" s="54">
        <v>39329</v>
      </c>
      <c r="C1183" s="55" t="s">
        <v>2361</v>
      </c>
      <c r="D1183" s="55"/>
      <c r="E1183" s="55" t="s">
        <v>2362</v>
      </c>
      <c r="F1183" s="55" t="s">
        <v>2363</v>
      </c>
      <c r="G1183" s="115"/>
      <c r="H1183" s="53">
        <v>1226.08</v>
      </c>
      <c r="I1183" s="85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  <c r="U1183" s="86"/>
      <c r="V1183" s="86"/>
      <c r="W1183" s="8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</row>
    <row r="1184" spans="1:42" ht="12.75">
      <c r="A1184" s="112"/>
      <c r="B1184" s="51">
        <v>39330</v>
      </c>
      <c r="C1184" s="52" t="s">
        <v>2364</v>
      </c>
      <c r="D1184" s="52"/>
      <c r="E1184" s="52" t="s">
        <v>2365</v>
      </c>
      <c r="F1184" s="52" t="s">
        <v>2364</v>
      </c>
      <c r="G1184" s="115"/>
      <c r="H1184" s="53">
        <v>1197.64</v>
      </c>
      <c r="I1184" s="85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  <c r="U1184" s="86"/>
      <c r="V1184" s="86"/>
      <c r="W1184" s="8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</row>
    <row r="1185" spans="1:42" ht="12.75">
      <c r="A1185" s="112"/>
      <c r="B1185" s="54">
        <v>39331</v>
      </c>
      <c r="C1185" s="55" t="s">
        <v>2366</v>
      </c>
      <c r="D1185" s="55"/>
      <c r="E1185" s="55" t="s">
        <v>2367</v>
      </c>
      <c r="F1185" s="55" t="s">
        <v>2368</v>
      </c>
      <c r="G1185" s="115"/>
      <c r="H1185" s="53">
        <v>1190.67</v>
      </c>
      <c r="I1185" s="85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  <c r="U1185" s="86"/>
      <c r="V1185" s="86"/>
      <c r="W1185" s="8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</row>
    <row r="1186" spans="1:42" ht="12.75">
      <c r="A1186" s="112"/>
      <c r="B1186" s="51">
        <v>39332</v>
      </c>
      <c r="C1186" s="52" t="s">
        <v>2369</v>
      </c>
      <c r="D1186" s="52"/>
      <c r="E1186" s="52" t="s">
        <v>2370</v>
      </c>
      <c r="F1186" s="52" t="s">
        <v>2371</v>
      </c>
      <c r="G1186" s="115"/>
      <c r="H1186" s="53">
        <v>1159.95</v>
      </c>
      <c r="I1186" s="85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  <c r="U1186" s="86"/>
      <c r="V1186" s="86"/>
      <c r="W1186" s="8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</row>
    <row r="1187" spans="1:42" ht="12.75">
      <c r="A1187" s="112"/>
      <c r="B1187" s="54">
        <v>39335</v>
      </c>
      <c r="C1187" s="55" t="s">
        <v>2372</v>
      </c>
      <c r="D1187" s="55"/>
      <c r="E1187" s="55" t="s">
        <v>2373</v>
      </c>
      <c r="F1187" s="55" t="s">
        <v>2374</v>
      </c>
      <c r="G1187" s="115"/>
      <c r="H1187" s="53">
        <v>1147.2</v>
      </c>
      <c r="I1187" s="85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  <c r="U1187" s="86"/>
      <c r="V1187" s="86"/>
      <c r="W1187" s="8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</row>
    <row r="1188" spans="1:42" ht="12.75">
      <c r="A1188" s="112"/>
      <c r="B1188" s="51">
        <v>39336</v>
      </c>
      <c r="C1188" s="52" t="s">
        <v>2375</v>
      </c>
      <c r="D1188" s="52"/>
      <c r="E1188" s="52" t="s">
        <v>2376</v>
      </c>
      <c r="F1188" s="52" t="s">
        <v>2372</v>
      </c>
      <c r="G1188" s="115"/>
      <c r="H1188" s="53">
        <v>1172.42</v>
      </c>
      <c r="I1188" s="85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  <c r="U1188" s="86"/>
      <c r="V1188" s="86"/>
      <c r="W1188" s="8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</row>
    <row r="1189" spans="1:42" ht="12.75">
      <c r="A1189" s="112"/>
      <c r="B1189" s="54">
        <v>39337</v>
      </c>
      <c r="C1189" s="55" t="s">
        <v>2377</v>
      </c>
      <c r="D1189" s="55"/>
      <c r="E1189" s="55" t="s">
        <v>2377</v>
      </c>
      <c r="F1189" s="55" t="s">
        <v>2378</v>
      </c>
      <c r="G1189" s="115"/>
      <c r="H1189" s="53">
        <v>1180.6</v>
      </c>
      <c r="I1189" s="85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  <c r="U1189" s="86"/>
      <c r="V1189" s="86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</row>
    <row r="1190" spans="1:42" ht="12.75">
      <c r="A1190" s="112"/>
      <c r="B1190" s="51">
        <v>39338</v>
      </c>
      <c r="C1190" s="52" t="s">
        <v>2379</v>
      </c>
      <c r="D1190" s="52"/>
      <c r="E1190" s="52" t="s">
        <v>2380</v>
      </c>
      <c r="F1190" s="52" t="s">
        <v>2381</v>
      </c>
      <c r="G1190" s="115"/>
      <c r="H1190" s="53">
        <v>1196.63</v>
      </c>
      <c r="I1190" s="85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  <c r="U1190" s="86"/>
      <c r="V1190" s="86"/>
      <c r="W1190" s="8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</row>
    <row r="1191" spans="1:42" ht="12.75">
      <c r="A1191" s="112"/>
      <c r="B1191" s="54">
        <v>39339</v>
      </c>
      <c r="C1191" s="55" t="s">
        <v>2382</v>
      </c>
      <c r="D1191" s="55"/>
      <c r="E1191" s="55" t="s">
        <v>2379</v>
      </c>
      <c r="F1191" s="55" t="s">
        <v>2383</v>
      </c>
      <c r="G1191" s="115"/>
      <c r="H1191" s="53">
        <v>1179.76</v>
      </c>
      <c r="I1191" s="85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  <c r="U1191" s="86"/>
      <c r="V1191" s="86"/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</row>
    <row r="1192" spans="1:42" ht="12.75">
      <c r="A1192" s="112"/>
      <c r="B1192" s="51">
        <v>39342</v>
      </c>
      <c r="C1192" s="52" t="s">
        <v>2384</v>
      </c>
      <c r="D1192" s="52"/>
      <c r="E1192" s="52" t="s">
        <v>2382</v>
      </c>
      <c r="F1192" s="52" t="s">
        <v>2385</v>
      </c>
      <c r="G1192" s="115"/>
      <c r="H1192" s="53">
        <v>1160.75</v>
      </c>
      <c r="I1192" s="85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  <c r="U1192" s="86"/>
      <c r="V1192" s="86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</row>
    <row r="1193" spans="1:42" ht="12.75">
      <c r="A1193" s="112"/>
      <c r="B1193" s="54">
        <v>39343</v>
      </c>
      <c r="C1193" s="55" t="s">
        <v>2386</v>
      </c>
      <c r="D1193" s="55"/>
      <c r="E1193" s="55" t="s">
        <v>2387</v>
      </c>
      <c r="F1193" s="55" t="s">
        <v>2388</v>
      </c>
      <c r="G1193" s="115"/>
      <c r="H1193" s="53">
        <v>1178.97</v>
      </c>
      <c r="I1193" s="85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  <c r="U1193" s="86"/>
      <c r="V1193" s="86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</row>
    <row r="1194" spans="1:42" ht="12.75">
      <c r="A1194" s="112"/>
      <c r="B1194" s="51">
        <v>39344</v>
      </c>
      <c r="C1194" s="52" t="s">
        <v>2389</v>
      </c>
      <c r="D1194" s="52"/>
      <c r="E1194" s="52" t="s">
        <v>2390</v>
      </c>
      <c r="F1194" s="52" t="s">
        <v>2386</v>
      </c>
      <c r="G1194" s="115"/>
      <c r="H1194" s="53">
        <v>1221.77</v>
      </c>
      <c r="I1194" s="85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  <c r="U1194" s="86"/>
      <c r="V1194" s="86"/>
      <c r="W1194" s="8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</row>
    <row r="1195" spans="1:42" ht="12.75">
      <c r="A1195" s="112"/>
      <c r="B1195" s="54">
        <v>39345</v>
      </c>
      <c r="C1195" s="55" t="s">
        <v>2391</v>
      </c>
      <c r="D1195" s="55"/>
      <c r="E1195" s="55" t="s">
        <v>2389</v>
      </c>
      <c r="F1195" s="55" t="s">
        <v>2392</v>
      </c>
      <c r="G1195" s="115"/>
      <c r="H1195" s="53">
        <v>1208.32</v>
      </c>
      <c r="I1195" s="85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  <c r="U1195" s="86"/>
      <c r="V1195" s="86"/>
      <c r="W1195" s="8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</row>
    <row r="1196" spans="1:42" ht="12.75">
      <c r="A1196" s="112"/>
      <c r="B1196" s="51">
        <v>39346</v>
      </c>
      <c r="C1196" s="52" t="s">
        <v>2393</v>
      </c>
      <c r="D1196" s="52"/>
      <c r="E1196" s="52" t="s">
        <v>2394</v>
      </c>
      <c r="F1196" s="52" t="s">
        <v>2395</v>
      </c>
      <c r="G1196" s="115"/>
      <c r="H1196" s="53">
        <v>1212.54</v>
      </c>
      <c r="I1196" s="85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  <c r="U1196" s="86"/>
      <c r="V1196" s="86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</row>
    <row r="1197" spans="1:42" ht="12.75">
      <c r="A1197" s="112"/>
      <c r="B1197" s="54">
        <v>39349</v>
      </c>
      <c r="C1197" s="55" t="s">
        <v>2396</v>
      </c>
      <c r="D1197" s="55"/>
      <c r="E1197" s="55" t="s">
        <v>2393</v>
      </c>
      <c r="F1197" s="55" t="s">
        <v>2396</v>
      </c>
      <c r="G1197" s="115"/>
      <c r="H1197" s="53">
        <v>1198.5</v>
      </c>
      <c r="I1197" s="85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  <c r="U1197" s="86"/>
      <c r="V1197" s="86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</row>
    <row r="1198" spans="1:42" ht="12.75">
      <c r="A1198" s="112"/>
      <c r="B1198" s="51">
        <v>39350</v>
      </c>
      <c r="C1198" s="52" t="s">
        <v>2397</v>
      </c>
      <c r="D1198" s="52"/>
      <c r="E1198" s="52" t="s">
        <v>2396</v>
      </c>
      <c r="F1198" s="52" t="s">
        <v>2398</v>
      </c>
      <c r="G1198" s="115"/>
      <c r="H1198" s="53">
        <v>1184.49</v>
      </c>
      <c r="I1198" s="85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  <c r="U1198" s="86"/>
      <c r="V1198" s="86"/>
      <c r="W1198" s="8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</row>
    <row r="1199" spans="1:42" ht="12.75">
      <c r="A1199" s="112"/>
      <c r="B1199" s="54">
        <v>39351</v>
      </c>
      <c r="C1199" s="55" t="s">
        <v>1998</v>
      </c>
      <c r="D1199" s="55"/>
      <c r="E1199" s="55" t="s">
        <v>2399</v>
      </c>
      <c r="F1199" s="55" t="s">
        <v>2397</v>
      </c>
      <c r="G1199" s="115"/>
      <c r="H1199" s="53">
        <v>1196.66</v>
      </c>
      <c r="I1199" s="85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  <c r="U1199" s="86"/>
      <c r="V1199" s="86"/>
      <c r="W1199" s="8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</row>
    <row r="1200" spans="1:42" ht="12.75">
      <c r="A1200" s="112"/>
      <c r="B1200" s="51">
        <v>39352</v>
      </c>
      <c r="C1200" s="52" t="s">
        <v>2400</v>
      </c>
      <c r="D1200" s="52"/>
      <c r="E1200" s="52" t="s">
        <v>2401</v>
      </c>
      <c r="F1200" s="52" t="s">
        <v>1998</v>
      </c>
      <c r="G1200" s="115"/>
      <c r="H1200" s="53">
        <v>1217.24</v>
      </c>
      <c r="I1200" s="85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  <c r="U1200" s="86"/>
      <c r="V1200" s="86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</row>
    <row r="1201" spans="1:42" ht="12.75">
      <c r="A1201" s="112"/>
      <c r="B1201" s="54">
        <v>39353</v>
      </c>
      <c r="C1201" s="55" t="s">
        <v>2402</v>
      </c>
      <c r="D1201" s="55"/>
      <c r="E1201" s="55" t="s">
        <v>2402</v>
      </c>
      <c r="F1201" s="55" t="s">
        <v>2403</v>
      </c>
      <c r="G1201" s="115"/>
      <c r="H1201" s="53">
        <v>1221.54</v>
      </c>
      <c r="I1201" s="85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  <c r="U1201" s="86"/>
      <c r="V1201" s="86"/>
      <c r="W1201" s="8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</row>
    <row r="1202" spans="1:42" ht="12.75">
      <c r="A1202" s="112"/>
      <c r="B1202" s="51">
        <v>39356</v>
      </c>
      <c r="C1202" s="52" t="s">
        <v>2404</v>
      </c>
      <c r="D1202" s="52"/>
      <c r="E1202" s="52" t="s">
        <v>2405</v>
      </c>
      <c r="F1202" s="52" t="s">
        <v>2406</v>
      </c>
      <c r="G1202" s="115"/>
      <c r="H1202" s="53">
        <v>1229.3</v>
      </c>
      <c r="I1202" s="85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  <c r="U1202" s="86"/>
      <c r="V1202" s="86"/>
      <c r="W1202" s="8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</row>
    <row r="1203" spans="1:42" ht="12.75">
      <c r="A1203" s="112"/>
      <c r="B1203" s="54">
        <v>39357</v>
      </c>
      <c r="C1203" s="55" t="s">
        <v>2407</v>
      </c>
      <c r="D1203" s="55"/>
      <c r="E1203" s="55" t="s">
        <v>2408</v>
      </c>
      <c r="F1203" s="55" t="s">
        <v>2404</v>
      </c>
      <c r="G1203" s="116"/>
      <c r="H1203" s="53">
        <v>1235.87</v>
      </c>
      <c r="I1203" s="85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  <c r="U1203" s="86"/>
      <c r="V1203" s="86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</row>
    <row r="1204" spans="1:32" ht="12.75">
      <c r="A1204" s="86"/>
      <c r="B1204" s="86"/>
      <c r="C1204" s="86"/>
      <c r="D1204" s="86"/>
      <c r="E1204" s="86"/>
      <c r="F1204" s="86"/>
      <c r="G1204" s="86"/>
      <c r="H1204" s="86"/>
      <c r="I1204" s="85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  <c r="U1204" s="86"/>
      <c r="V1204" s="86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</row>
    <row r="1205" spans="1:32" ht="12.75">
      <c r="A1205" s="86"/>
      <c r="B1205" s="86"/>
      <c r="C1205" s="86"/>
      <c r="D1205" s="86"/>
      <c r="E1205" s="86"/>
      <c r="F1205" s="86"/>
      <c r="G1205" s="86"/>
      <c r="H1205" s="86"/>
      <c r="I1205" s="85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  <c r="U1205" s="86"/>
      <c r="V1205" s="86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</row>
    <row r="1206" spans="1:32" ht="12.75">
      <c r="A1206" s="86"/>
      <c r="B1206" s="86"/>
      <c r="C1206" s="86"/>
      <c r="D1206" s="86"/>
      <c r="E1206" s="86"/>
      <c r="F1206" s="86"/>
      <c r="G1206" s="86"/>
      <c r="H1206" s="86"/>
      <c r="I1206" s="85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  <c r="U1206" s="86"/>
      <c r="V1206" s="86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</row>
    <row r="1207" spans="1:32" ht="12.75">
      <c r="A1207" s="86"/>
      <c r="B1207" s="86"/>
      <c r="C1207" s="86"/>
      <c r="D1207" s="86"/>
      <c r="E1207" s="86"/>
      <c r="F1207" s="86"/>
      <c r="G1207" s="86"/>
      <c r="H1207" s="86"/>
      <c r="I1207" s="85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  <c r="U1207" s="86"/>
      <c r="V1207" s="86"/>
      <c r="W1207" s="86"/>
      <c r="X1207" s="86"/>
      <c r="Y1207" s="86"/>
      <c r="Z1207" s="86"/>
      <c r="AA1207" s="86"/>
      <c r="AB1207" s="86"/>
      <c r="AC1207" s="86"/>
      <c r="AD1207" s="86"/>
      <c r="AE1207" s="86"/>
      <c r="AF1207" s="86"/>
    </row>
    <row r="1208" spans="1:32" ht="12.75">
      <c r="A1208" s="86"/>
      <c r="B1208" s="86"/>
      <c r="C1208" s="86"/>
      <c r="D1208" s="86"/>
      <c r="E1208" s="86"/>
      <c r="F1208" s="86"/>
      <c r="G1208" s="86"/>
      <c r="H1208" s="86"/>
      <c r="I1208" s="85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  <c r="U1208" s="86"/>
      <c r="V1208" s="86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</row>
    <row r="1209" spans="1:32" ht="12.75">
      <c r="A1209" s="86"/>
      <c r="B1209" s="86"/>
      <c r="C1209" s="86"/>
      <c r="D1209" s="86"/>
      <c r="E1209" s="86"/>
      <c r="F1209" s="86"/>
      <c r="G1209" s="86"/>
      <c r="H1209" s="86"/>
      <c r="I1209" s="85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  <c r="U1209" s="86"/>
      <c r="V1209" s="86"/>
      <c r="W1209" s="86"/>
      <c r="X1209" s="86"/>
      <c r="Y1209" s="86"/>
      <c r="Z1209" s="86"/>
      <c r="AA1209" s="86"/>
      <c r="AB1209" s="86"/>
      <c r="AC1209" s="86"/>
      <c r="AD1209" s="86"/>
      <c r="AE1209" s="86"/>
      <c r="AF1209" s="86"/>
    </row>
    <row r="1210" spans="1:32" ht="12.75">
      <c r="A1210" s="86"/>
      <c r="B1210" s="86"/>
      <c r="C1210" s="86"/>
      <c r="D1210" s="86"/>
      <c r="E1210" s="86"/>
      <c r="F1210" s="86"/>
      <c r="G1210" s="86"/>
      <c r="H1210" s="86"/>
      <c r="I1210" s="85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  <c r="U1210" s="86"/>
      <c r="V1210" s="86"/>
      <c r="W1210" s="86"/>
      <c r="X1210" s="86"/>
      <c r="Y1210" s="86"/>
      <c r="Z1210" s="86"/>
      <c r="AA1210" s="86"/>
      <c r="AB1210" s="86"/>
      <c r="AC1210" s="86"/>
      <c r="AD1210" s="86"/>
      <c r="AE1210" s="86"/>
      <c r="AF1210" s="86"/>
    </row>
    <row r="1211" spans="1:32" ht="12.75">
      <c r="A1211" s="86"/>
      <c r="B1211" s="86"/>
      <c r="C1211" s="86"/>
      <c r="D1211" s="86"/>
      <c r="E1211" s="86"/>
      <c r="F1211" s="86"/>
      <c r="G1211" s="86"/>
      <c r="H1211" s="86"/>
      <c r="I1211" s="85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  <c r="U1211" s="86"/>
      <c r="V1211" s="86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</row>
    <row r="1212" spans="1:32" ht="12.75">
      <c r="A1212" s="86"/>
      <c r="B1212" s="86"/>
      <c r="C1212" s="86"/>
      <c r="D1212" s="86"/>
      <c r="E1212" s="86"/>
      <c r="F1212" s="86"/>
      <c r="G1212" s="86"/>
      <c r="H1212" s="86"/>
      <c r="I1212" s="85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  <c r="U1212" s="86"/>
      <c r="V1212" s="86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</row>
    <row r="1213" spans="1:32" ht="12.75">
      <c r="A1213" s="86"/>
      <c r="B1213" s="86"/>
      <c r="C1213" s="86"/>
      <c r="D1213" s="86"/>
      <c r="E1213" s="86"/>
      <c r="F1213" s="86"/>
      <c r="G1213" s="86"/>
      <c r="H1213" s="86"/>
      <c r="I1213" s="85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  <c r="U1213" s="86"/>
      <c r="V1213" s="86"/>
      <c r="W1213" s="86"/>
      <c r="X1213" s="86"/>
      <c r="Y1213" s="86"/>
      <c r="Z1213" s="86"/>
      <c r="AA1213" s="86"/>
      <c r="AB1213" s="86"/>
      <c r="AC1213" s="86"/>
      <c r="AD1213" s="86"/>
      <c r="AE1213" s="86"/>
      <c r="AF1213" s="86"/>
    </row>
    <row r="1214" spans="1:32" ht="12.75">
      <c r="A1214" s="86"/>
      <c r="B1214" s="86"/>
      <c r="C1214" s="86"/>
      <c r="D1214" s="86"/>
      <c r="E1214" s="86"/>
      <c r="F1214" s="86"/>
      <c r="G1214" s="86"/>
      <c r="H1214" s="86"/>
      <c r="I1214" s="85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  <c r="U1214" s="86"/>
      <c r="V1214" s="86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</row>
    <row r="1215" spans="1:32" ht="12.75">
      <c r="A1215" s="86"/>
      <c r="B1215" s="86"/>
      <c r="C1215" s="86"/>
      <c r="D1215" s="86"/>
      <c r="E1215" s="86"/>
      <c r="F1215" s="86"/>
      <c r="G1215" s="86"/>
      <c r="H1215" s="86"/>
      <c r="I1215" s="85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  <c r="U1215" s="86"/>
      <c r="V1215" s="86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</row>
    <row r="1216" spans="1:32" ht="12.75">
      <c r="A1216" s="86"/>
      <c r="B1216" s="86"/>
      <c r="C1216" s="86"/>
      <c r="D1216" s="86"/>
      <c r="E1216" s="86"/>
      <c r="F1216" s="86"/>
      <c r="G1216" s="86"/>
      <c r="H1216" s="86"/>
      <c r="I1216" s="85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  <c r="U1216" s="86"/>
      <c r="V1216" s="86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</row>
    <row r="1217" spans="1:32" ht="12.75">
      <c r="A1217" s="86"/>
      <c r="B1217" s="86"/>
      <c r="C1217" s="86"/>
      <c r="D1217" s="86"/>
      <c r="E1217" s="86"/>
      <c r="F1217" s="86"/>
      <c r="G1217" s="86"/>
      <c r="H1217" s="86"/>
      <c r="I1217" s="85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  <c r="U1217" s="86"/>
      <c r="V1217" s="86"/>
      <c r="W1217" s="86"/>
      <c r="X1217" s="86"/>
      <c r="Y1217" s="86"/>
      <c r="Z1217" s="86"/>
      <c r="AA1217" s="86"/>
      <c r="AB1217" s="86"/>
      <c r="AC1217" s="86"/>
      <c r="AD1217" s="86"/>
      <c r="AE1217" s="86"/>
      <c r="AF1217" s="86"/>
    </row>
    <row r="1218" spans="1:32" ht="12.75">
      <c r="A1218" s="86"/>
      <c r="B1218" s="86"/>
      <c r="C1218" s="86"/>
      <c r="D1218" s="86"/>
      <c r="E1218" s="86"/>
      <c r="F1218" s="86"/>
      <c r="G1218" s="86"/>
      <c r="H1218" s="86"/>
      <c r="I1218" s="85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  <c r="U1218" s="86"/>
      <c r="V1218" s="86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</row>
    <row r="1219" spans="1:32" ht="12.75">
      <c r="A1219" s="86"/>
      <c r="B1219" s="86"/>
      <c r="C1219" s="86"/>
      <c r="D1219" s="86"/>
      <c r="E1219" s="86"/>
      <c r="F1219" s="86"/>
      <c r="G1219" s="86"/>
      <c r="H1219" s="86"/>
      <c r="I1219" s="85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  <c r="U1219" s="86"/>
      <c r="V1219" s="86"/>
      <c r="W1219" s="86"/>
      <c r="X1219" s="86"/>
      <c r="Y1219" s="86"/>
      <c r="Z1219" s="86"/>
      <c r="AA1219" s="86"/>
      <c r="AB1219" s="86"/>
      <c r="AC1219" s="86"/>
      <c r="AD1219" s="86"/>
      <c r="AE1219" s="86"/>
      <c r="AF1219" s="86"/>
    </row>
    <row r="1220" spans="1:32" ht="12.75">
      <c r="A1220" s="86"/>
      <c r="B1220" s="86"/>
      <c r="C1220" s="86"/>
      <c r="D1220" s="86"/>
      <c r="E1220" s="86"/>
      <c r="F1220" s="86"/>
      <c r="G1220" s="86"/>
      <c r="H1220" s="86"/>
      <c r="I1220" s="85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  <c r="U1220" s="86"/>
      <c r="V1220" s="86"/>
      <c r="W1220" s="86"/>
      <c r="X1220" s="86"/>
      <c r="Y1220" s="86"/>
      <c r="Z1220" s="86"/>
      <c r="AA1220" s="86"/>
      <c r="AB1220" s="86"/>
      <c r="AC1220" s="86"/>
      <c r="AD1220" s="86"/>
      <c r="AE1220" s="86"/>
      <c r="AF1220" s="86"/>
    </row>
    <row r="1221" spans="1:32" ht="12.75">
      <c r="A1221" s="86"/>
      <c r="B1221" s="86"/>
      <c r="C1221" s="86"/>
      <c r="D1221" s="86"/>
      <c r="E1221" s="86"/>
      <c r="F1221" s="86"/>
      <c r="G1221" s="86"/>
      <c r="H1221" s="86"/>
      <c r="I1221" s="85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  <c r="U1221" s="86"/>
      <c r="V1221" s="86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</row>
    <row r="1222" spans="1:32" ht="12.75">
      <c r="A1222" s="86"/>
      <c r="B1222" s="86"/>
      <c r="C1222" s="86"/>
      <c r="D1222" s="86"/>
      <c r="E1222" s="86"/>
      <c r="F1222" s="86"/>
      <c r="G1222" s="86"/>
      <c r="H1222" s="86"/>
      <c r="I1222" s="85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  <c r="U1222" s="86"/>
      <c r="V1222" s="86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</row>
    <row r="1223" spans="1:32" ht="12.75">
      <c r="A1223" s="86"/>
      <c r="B1223" s="86"/>
      <c r="C1223" s="86"/>
      <c r="D1223" s="86"/>
      <c r="E1223" s="86"/>
      <c r="F1223" s="86"/>
      <c r="G1223" s="86"/>
      <c r="H1223" s="86"/>
      <c r="I1223" s="85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  <c r="U1223" s="86"/>
      <c r="V1223" s="86"/>
      <c r="W1223" s="86"/>
      <c r="X1223" s="86"/>
      <c r="Y1223" s="86"/>
      <c r="Z1223" s="86"/>
      <c r="AA1223" s="86"/>
      <c r="AB1223" s="86"/>
      <c r="AC1223" s="86"/>
      <c r="AD1223" s="86"/>
      <c r="AE1223" s="86"/>
      <c r="AF1223" s="86"/>
    </row>
    <row r="1224" spans="1:32" ht="12.75">
      <c r="A1224" s="86"/>
      <c r="B1224" s="86"/>
      <c r="C1224" s="86"/>
      <c r="D1224" s="86"/>
      <c r="E1224" s="86"/>
      <c r="F1224" s="86"/>
      <c r="G1224" s="86"/>
      <c r="H1224" s="86"/>
      <c r="I1224" s="85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  <c r="U1224" s="86"/>
      <c r="V1224" s="86"/>
      <c r="W1224" s="86"/>
      <c r="X1224" s="86"/>
      <c r="Y1224" s="86"/>
      <c r="Z1224" s="86"/>
      <c r="AA1224" s="86"/>
      <c r="AB1224" s="86"/>
      <c r="AC1224" s="86"/>
      <c r="AD1224" s="86"/>
      <c r="AE1224" s="86"/>
      <c r="AF1224" s="86"/>
    </row>
    <row r="1225" spans="1:32" ht="12.75">
      <c r="A1225" s="86"/>
      <c r="B1225" s="86"/>
      <c r="C1225" s="86"/>
      <c r="D1225" s="86"/>
      <c r="E1225" s="86"/>
      <c r="F1225" s="86"/>
      <c r="G1225" s="86"/>
      <c r="H1225" s="86"/>
      <c r="I1225" s="85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  <c r="U1225" s="86"/>
      <c r="V1225" s="86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</row>
    <row r="1226" spans="1:32" ht="12.75">
      <c r="A1226" s="86"/>
      <c r="B1226" s="86"/>
      <c r="C1226" s="86"/>
      <c r="D1226" s="86"/>
      <c r="E1226" s="86"/>
      <c r="F1226" s="86"/>
      <c r="G1226" s="86"/>
      <c r="H1226" s="86"/>
      <c r="I1226" s="85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  <c r="U1226" s="86"/>
      <c r="V1226" s="86"/>
      <c r="W1226" s="86"/>
      <c r="X1226" s="86"/>
      <c r="Y1226" s="86"/>
      <c r="Z1226" s="86"/>
      <c r="AA1226" s="86"/>
      <c r="AB1226" s="86"/>
      <c r="AC1226" s="86"/>
      <c r="AD1226" s="86"/>
      <c r="AE1226" s="86"/>
      <c r="AF1226" s="86"/>
    </row>
    <row r="1227" spans="1:32" ht="12.75">
      <c r="A1227" s="86"/>
      <c r="B1227" s="86"/>
      <c r="C1227" s="86"/>
      <c r="D1227" s="86"/>
      <c r="E1227" s="86"/>
      <c r="F1227" s="86"/>
      <c r="G1227" s="86"/>
      <c r="H1227" s="86"/>
      <c r="I1227" s="85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  <c r="U1227" s="86"/>
      <c r="V1227" s="86"/>
      <c r="W1227" s="86"/>
      <c r="X1227" s="86"/>
      <c r="Y1227" s="86"/>
      <c r="Z1227" s="86"/>
      <c r="AA1227" s="86"/>
      <c r="AB1227" s="86"/>
      <c r="AC1227" s="86"/>
      <c r="AD1227" s="86"/>
      <c r="AE1227" s="86"/>
      <c r="AF1227" s="86"/>
    </row>
    <row r="1228" spans="1:32" ht="12.75">
      <c r="A1228" s="86"/>
      <c r="B1228" s="86"/>
      <c r="C1228" s="86"/>
      <c r="D1228" s="86"/>
      <c r="E1228" s="86"/>
      <c r="F1228" s="86"/>
      <c r="G1228" s="86"/>
      <c r="H1228" s="86"/>
      <c r="I1228" s="85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  <c r="U1228" s="86"/>
      <c r="V1228" s="86"/>
      <c r="W1228" s="86"/>
      <c r="X1228" s="86"/>
      <c r="Y1228" s="86"/>
      <c r="Z1228" s="86"/>
      <c r="AA1228" s="86"/>
      <c r="AB1228" s="86"/>
      <c r="AC1228" s="86"/>
      <c r="AD1228" s="86"/>
      <c r="AE1228" s="86"/>
      <c r="AF1228" s="86"/>
    </row>
    <row r="1229" spans="1:32" ht="12.75">
      <c r="A1229" s="86"/>
      <c r="B1229" s="86"/>
      <c r="C1229" s="86"/>
      <c r="D1229" s="86"/>
      <c r="E1229" s="86"/>
      <c r="F1229" s="86"/>
      <c r="G1229" s="86"/>
      <c r="H1229" s="86"/>
      <c r="I1229" s="85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  <c r="U1229" s="86"/>
      <c r="V1229" s="86"/>
      <c r="W1229" s="86"/>
      <c r="X1229" s="86"/>
      <c r="Y1229" s="86"/>
      <c r="Z1229" s="86"/>
      <c r="AA1229" s="86"/>
      <c r="AB1229" s="86"/>
      <c r="AC1229" s="86"/>
      <c r="AD1229" s="86"/>
      <c r="AE1229" s="86"/>
      <c r="AF1229" s="86"/>
    </row>
    <row r="1230" spans="1:32" ht="12.75">
      <c r="A1230" s="86"/>
      <c r="B1230" s="86"/>
      <c r="C1230" s="86"/>
      <c r="D1230" s="86"/>
      <c r="E1230" s="86"/>
      <c r="F1230" s="86"/>
      <c r="G1230" s="86"/>
      <c r="H1230" s="86"/>
      <c r="I1230" s="85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  <c r="U1230" s="86"/>
      <c r="V1230" s="86"/>
      <c r="W1230" s="86"/>
      <c r="X1230" s="86"/>
      <c r="Y1230" s="86"/>
      <c r="Z1230" s="86"/>
      <c r="AA1230" s="86"/>
      <c r="AB1230" s="86"/>
      <c r="AC1230" s="86"/>
      <c r="AD1230" s="86"/>
      <c r="AE1230" s="86"/>
      <c r="AF1230" s="86"/>
    </row>
    <row r="1231" spans="1:32" ht="12.75">
      <c r="A1231" s="86"/>
      <c r="B1231" s="86"/>
      <c r="C1231" s="86"/>
      <c r="D1231" s="86"/>
      <c r="E1231" s="86"/>
      <c r="F1231" s="86"/>
      <c r="G1231" s="86"/>
      <c r="H1231" s="86"/>
      <c r="I1231" s="85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  <c r="U1231" s="86"/>
      <c r="V1231" s="86"/>
      <c r="W1231" s="86"/>
      <c r="X1231" s="86"/>
      <c r="Y1231" s="86"/>
      <c r="Z1231" s="86"/>
      <c r="AA1231" s="86"/>
      <c r="AB1231" s="86"/>
      <c r="AC1231" s="86"/>
      <c r="AD1231" s="86"/>
      <c r="AE1231" s="86"/>
      <c r="AF1231" s="86"/>
    </row>
    <row r="1232" spans="1:32" ht="12.75">
      <c r="A1232" s="86"/>
      <c r="B1232" s="86"/>
      <c r="C1232" s="86"/>
      <c r="D1232" s="86"/>
      <c r="E1232" s="86"/>
      <c r="F1232" s="86"/>
      <c r="G1232" s="86"/>
      <c r="H1232" s="86"/>
      <c r="I1232" s="85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  <c r="U1232" s="86"/>
      <c r="V1232" s="86"/>
      <c r="W1232" s="86"/>
      <c r="X1232" s="86"/>
      <c r="Y1232" s="86"/>
      <c r="Z1232" s="86"/>
      <c r="AA1232" s="86"/>
      <c r="AB1232" s="86"/>
      <c r="AC1232" s="86"/>
      <c r="AD1232" s="86"/>
      <c r="AE1232" s="86"/>
      <c r="AF1232" s="86"/>
    </row>
    <row r="1233" spans="1:32" ht="12.75">
      <c r="A1233" s="86"/>
      <c r="B1233" s="86"/>
      <c r="C1233" s="86"/>
      <c r="D1233" s="86"/>
      <c r="E1233" s="86"/>
      <c r="F1233" s="86"/>
      <c r="G1233" s="86"/>
      <c r="H1233" s="86"/>
      <c r="I1233" s="85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  <c r="U1233" s="86"/>
      <c r="V1233" s="86"/>
      <c r="W1233" s="86"/>
      <c r="X1233" s="86"/>
      <c r="Y1233" s="86"/>
      <c r="Z1233" s="86"/>
      <c r="AA1233" s="86"/>
      <c r="AB1233" s="86"/>
      <c r="AC1233" s="86"/>
      <c r="AD1233" s="86"/>
      <c r="AE1233" s="86"/>
      <c r="AF1233" s="86"/>
    </row>
    <row r="1234" spans="1:32" ht="12.75">
      <c r="A1234" s="86"/>
      <c r="B1234" s="86"/>
      <c r="C1234" s="86"/>
      <c r="D1234" s="86"/>
      <c r="E1234" s="86"/>
      <c r="F1234" s="86"/>
      <c r="G1234" s="86"/>
      <c r="H1234" s="86"/>
      <c r="I1234" s="85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  <c r="U1234" s="86"/>
      <c r="V1234" s="86"/>
      <c r="W1234" s="86"/>
      <c r="X1234" s="86"/>
      <c r="Y1234" s="86"/>
      <c r="Z1234" s="86"/>
      <c r="AA1234" s="86"/>
      <c r="AB1234" s="86"/>
      <c r="AC1234" s="86"/>
      <c r="AD1234" s="86"/>
      <c r="AE1234" s="86"/>
      <c r="AF1234" s="86"/>
    </row>
    <row r="1235" spans="1:32" ht="12.75">
      <c r="A1235" s="86"/>
      <c r="B1235" s="86"/>
      <c r="C1235" s="86"/>
      <c r="D1235" s="86"/>
      <c r="E1235" s="86"/>
      <c r="F1235" s="86"/>
      <c r="G1235" s="86"/>
      <c r="H1235" s="86"/>
      <c r="I1235" s="85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  <c r="U1235" s="86"/>
      <c r="V1235" s="86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</row>
    <row r="1236" spans="1:32" ht="12.75">
      <c r="A1236" s="86"/>
      <c r="B1236" s="86"/>
      <c r="C1236" s="86"/>
      <c r="D1236" s="86"/>
      <c r="E1236" s="86"/>
      <c r="F1236" s="86"/>
      <c r="G1236" s="86"/>
      <c r="H1236" s="86"/>
      <c r="I1236" s="85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  <c r="U1236" s="86"/>
      <c r="V1236" s="86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</row>
    <row r="1237" spans="1:32" ht="12.75">
      <c r="A1237" s="86"/>
      <c r="B1237" s="86"/>
      <c r="C1237" s="86"/>
      <c r="D1237" s="86"/>
      <c r="E1237" s="86"/>
      <c r="F1237" s="86"/>
      <c r="G1237" s="86"/>
      <c r="H1237" s="86"/>
      <c r="I1237" s="85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  <c r="U1237" s="86"/>
      <c r="V1237" s="86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</row>
    <row r="1238" spans="1:32" ht="12.75">
      <c r="A1238" s="86"/>
      <c r="B1238" s="86"/>
      <c r="C1238" s="86"/>
      <c r="D1238" s="86"/>
      <c r="E1238" s="86"/>
      <c r="F1238" s="86"/>
      <c r="G1238" s="86"/>
      <c r="H1238" s="86"/>
      <c r="I1238" s="85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  <c r="U1238" s="86"/>
      <c r="V1238" s="86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</row>
    <row r="1239" spans="1:32" ht="12.75">
      <c r="A1239" s="86"/>
      <c r="B1239" s="86"/>
      <c r="C1239" s="86"/>
      <c r="D1239" s="86"/>
      <c r="E1239" s="86"/>
      <c r="F1239" s="86"/>
      <c r="G1239" s="86"/>
      <c r="H1239" s="86"/>
      <c r="I1239" s="85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  <c r="U1239" s="86"/>
      <c r="V1239" s="86"/>
      <c r="W1239" s="86"/>
      <c r="X1239" s="86"/>
      <c r="Y1239" s="86"/>
      <c r="Z1239" s="86"/>
      <c r="AA1239" s="86"/>
      <c r="AB1239" s="86"/>
      <c r="AC1239" s="86"/>
      <c r="AD1239" s="86"/>
      <c r="AE1239" s="86"/>
      <c r="AF1239" s="86"/>
    </row>
    <row r="1240" spans="1:32" ht="12.75">
      <c r="A1240" s="86"/>
      <c r="B1240" s="86"/>
      <c r="C1240" s="86"/>
      <c r="D1240" s="86"/>
      <c r="E1240" s="86"/>
      <c r="F1240" s="86"/>
      <c r="G1240" s="86"/>
      <c r="H1240" s="86"/>
      <c r="I1240" s="85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  <c r="U1240" s="86"/>
      <c r="V1240" s="86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</row>
    <row r="1241" spans="1:32" ht="12.75">
      <c r="A1241" s="86"/>
      <c r="B1241" s="86"/>
      <c r="C1241" s="86"/>
      <c r="D1241" s="86"/>
      <c r="E1241" s="86"/>
      <c r="F1241" s="86"/>
      <c r="G1241" s="86"/>
      <c r="H1241" s="86"/>
      <c r="I1241" s="85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  <c r="U1241" s="86"/>
      <c r="V1241" s="86"/>
      <c r="W1241" s="86"/>
      <c r="X1241" s="86"/>
      <c r="Y1241" s="86"/>
      <c r="Z1241" s="86"/>
      <c r="AA1241" s="86"/>
      <c r="AB1241" s="86"/>
      <c r="AC1241" s="86"/>
      <c r="AD1241" s="86"/>
      <c r="AE1241" s="86"/>
      <c r="AF1241" s="86"/>
    </row>
    <row r="1242" spans="1:32" ht="12.75">
      <c r="A1242" s="86"/>
      <c r="B1242" s="86"/>
      <c r="C1242" s="86"/>
      <c r="D1242" s="86"/>
      <c r="E1242" s="86"/>
      <c r="F1242" s="86"/>
      <c r="G1242" s="86"/>
      <c r="H1242" s="86"/>
      <c r="I1242" s="85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  <c r="U1242" s="86"/>
      <c r="V1242" s="86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</row>
    <row r="1243" spans="1:32" ht="12.75">
      <c r="A1243" s="86"/>
      <c r="B1243" s="86"/>
      <c r="C1243" s="86"/>
      <c r="D1243" s="86"/>
      <c r="E1243" s="86"/>
      <c r="F1243" s="86"/>
      <c r="G1243" s="86"/>
      <c r="H1243" s="86"/>
      <c r="I1243" s="85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  <c r="U1243" s="86"/>
      <c r="V1243" s="86"/>
      <c r="W1243" s="86"/>
      <c r="X1243" s="86"/>
      <c r="Y1243" s="86"/>
      <c r="Z1243" s="86"/>
      <c r="AA1243" s="86"/>
      <c r="AB1243" s="86"/>
      <c r="AC1243" s="86"/>
      <c r="AD1243" s="86"/>
      <c r="AE1243" s="86"/>
      <c r="AF1243" s="86"/>
    </row>
    <row r="1244" spans="1:32" ht="12.75">
      <c r="A1244" s="86"/>
      <c r="B1244" s="86"/>
      <c r="C1244" s="86"/>
      <c r="D1244" s="86"/>
      <c r="E1244" s="86"/>
      <c r="F1244" s="86"/>
      <c r="G1244" s="86"/>
      <c r="H1244" s="86"/>
      <c r="I1244" s="85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  <c r="U1244" s="86"/>
      <c r="V1244" s="86"/>
      <c r="W1244" s="86"/>
      <c r="X1244" s="86"/>
      <c r="Y1244" s="86"/>
      <c r="Z1244" s="86"/>
      <c r="AA1244" s="86"/>
      <c r="AB1244" s="86"/>
      <c r="AC1244" s="86"/>
      <c r="AD1244" s="86"/>
      <c r="AE1244" s="86"/>
      <c r="AF1244" s="86"/>
    </row>
    <row r="1245" spans="1:32" ht="12.75">
      <c r="A1245" s="86"/>
      <c r="B1245" s="86"/>
      <c r="C1245" s="86"/>
      <c r="D1245" s="86"/>
      <c r="E1245" s="86"/>
      <c r="F1245" s="86"/>
      <c r="G1245" s="86"/>
      <c r="H1245" s="86"/>
      <c r="I1245" s="85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  <c r="U1245" s="86"/>
      <c r="V1245" s="86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</row>
    <row r="1246" spans="1:32" ht="12.75">
      <c r="A1246" s="86"/>
      <c r="B1246" s="86"/>
      <c r="C1246" s="86"/>
      <c r="D1246" s="86"/>
      <c r="E1246" s="86"/>
      <c r="F1246" s="86"/>
      <c r="G1246" s="86"/>
      <c r="H1246" s="86"/>
      <c r="I1246" s="85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  <c r="U1246" s="86"/>
      <c r="V1246" s="86"/>
      <c r="W1246" s="86"/>
      <c r="X1246" s="86"/>
      <c r="Y1246" s="86"/>
      <c r="Z1246" s="86"/>
      <c r="AA1246" s="86"/>
      <c r="AB1246" s="86"/>
      <c r="AC1246" s="86"/>
      <c r="AD1246" s="86"/>
      <c r="AE1246" s="86"/>
      <c r="AF1246" s="86"/>
    </row>
    <row r="1247" spans="1:32" ht="12.75">
      <c r="A1247" s="86"/>
      <c r="B1247" s="86"/>
      <c r="C1247" s="86"/>
      <c r="D1247" s="86"/>
      <c r="E1247" s="86"/>
      <c r="F1247" s="86"/>
      <c r="G1247" s="86"/>
      <c r="H1247" s="86"/>
      <c r="I1247" s="85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  <c r="U1247" s="86"/>
      <c r="V1247" s="86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</row>
    <row r="1248" spans="1:32" ht="12.75">
      <c r="A1248" s="86"/>
      <c r="B1248" s="86"/>
      <c r="C1248" s="86"/>
      <c r="D1248" s="86"/>
      <c r="E1248" s="86"/>
      <c r="F1248" s="86"/>
      <c r="G1248" s="86"/>
      <c r="H1248" s="86"/>
      <c r="I1248" s="85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  <c r="U1248" s="86"/>
      <c r="V1248" s="86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</row>
    <row r="1249" spans="1:32" ht="12.75">
      <c r="A1249" s="86"/>
      <c r="B1249" s="86"/>
      <c r="C1249" s="86"/>
      <c r="D1249" s="86"/>
      <c r="E1249" s="86"/>
      <c r="F1249" s="86"/>
      <c r="G1249" s="86"/>
      <c r="H1249" s="86"/>
      <c r="I1249" s="85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  <c r="U1249" s="86"/>
      <c r="V1249" s="86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</row>
    <row r="1250" spans="1:32" ht="12.75">
      <c r="A1250" s="86"/>
      <c r="B1250" s="86"/>
      <c r="C1250" s="86"/>
      <c r="D1250" s="86"/>
      <c r="E1250" s="86"/>
      <c r="F1250" s="86"/>
      <c r="G1250" s="86"/>
      <c r="H1250" s="86"/>
      <c r="I1250" s="85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  <c r="U1250" s="86"/>
      <c r="V1250" s="86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</row>
    <row r="1251" spans="1:32" ht="12.75">
      <c r="A1251" s="86"/>
      <c r="B1251" s="86"/>
      <c r="C1251" s="86"/>
      <c r="D1251" s="86"/>
      <c r="E1251" s="86"/>
      <c r="F1251" s="86"/>
      <c r="G1251" s="86"/>
      <c r="H1251" s="86"/>
      <c r="I1251" s="85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</row>
    <row r="1252" spans="1:32" ht="12.75">
      <c r="A1252" s="86"/>
      <c r="B1252" s="86"/>
      <c r="C1252" s="86"/>
      <c r="D1252" s="86"/>
      <c r="E1252" s="86"/>
      <c r="F1252" s="86"/>
      <c r="G1252" s="86"/>
      <c r="H1252" s="86"/>
      <c r="I1252" s="85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  <c r="U1252" s="86"/>
      <c r="V1252" s="86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</row>
    <row r="1253" spans="1:32" ht="12.75">
      <c r="A1253" s="86"/>
      <c r="B1253" s="86"/>
      <c r="C1253" s="86"/>
      <c r="D1253" s="86"/>
      <c r="E1253" s="86"/>
      <c r="F1253" s="86"/>
      <c r="G1253" s="86"/>
      <c r="H1253" s="86"/>
      <c r="I1253" s="85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  <c r="U1253" s="86"/>
      <c r="V1253" s="86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</row>
    <row r="1254" spans="1:32" ht="12.75">
      <c r="A1254" s="86"/>
      <c r="B1254" s="86"/>
      <c r="C1254" s="86"/>
      <c r="D1254" s="86"/>
      <c r="E1254" s="86"/>
      <c r="F1254" s="86"/>
      <c r="G1254" s="86"/>
      <c r="H1254" s="86"/>
      <c r="I1254" s="85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  <c r="U1254" s="86"/>
      <c r="V1254" s="86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</row>
    <row r="1255" spans="1:32" ht="12.75">
      <c r="A1255" s="86"/>
      <c r="B1255" s="86"/>
      <c r="C1255" s="86"/>
      <c r="D1255" s="86"/>
      <c r="E1255" s="86"/>
      <c r="F1255" s="86"/>
      <c r="G1255" s="86"/>
      <c r="H1255" s="86"/>
      <c r="I1255" s="85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  <c r="U1255" s="86"/>
      <c r="V1255" s="86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</row>
    <row r="1256" spans="1:32" ht="12.75">
      <c r="A1256" s="86"/>
      <c r="B1256" s="86"/>
      <c r="C1256" s="86"/>
      <c r="D1256" s="86"/>
      <c r="E1256" s="86"/>
      <c r="F1256" s="86"/>
      <c r="G1256" s="86"/>
      <c r="H1256" s="86"/>
      <c r="I1256" s="85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  <c r="U1256" s="86"/>
      <c r="V1256" s="86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</row>
    <row r="1257" spans="1:32" ht="12.75">
      <c r="A1257" s="86"/>
      <c r="B1257" s="86"/>
      <c r="C1257" s="86"/>
      <c r="D1257" s="86"/>
      <c r="E1257" s="86"/>
      <c r="F1257" s="86"/>
      <c r="G1257" s="86"/>
      <c r="H1257" s="86"/>
      <c r="I1257" s="85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  <c r="U1257" s="86"/>
      <c r="V1257" s="86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</row>
    <row r="1258" spans="1:32" ht="12.75">
      <c r="A1258" s="86"/>
      <c r="B1258" s="86"/>
      <c r="C1258" s="86"/>
      <c r="D1258" s="86"/>
      <c r="E1258" s="86"/>
      <c r="F1258" s="86"/>
      <c r="G1258" s="86"/>
      <c r="H1258" s="86"/>
      <c r="I1258" s="85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  <c r="U1258" s="86"/>
      <c r="V1258" s="86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</row>
    <row r="1259" spans="1:32" ht="12.75">
      <c r="A1259" s="86"/>
      <c r="B1259" s="86"/>
      <c r="C1259" s="86"/>
      <c r="D1259" s="86"/>
      <c r="E1259" s="86"/>
      <c r="F1259" s="86"/>
      <c r="G1259" s="86"/>
      <c r="H1259" s="86"/>
      <c r="I1259" s="85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  <c r="U1259" s="86"/>
      <c r="V1259" s="86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</row>
    <row r="1260" spans="1:32" ht="12.75">
      <c r="A1260" s="86"/>
      <c r="B1260" s="86"/>
      <c r="C1260" s="86"/>
      <c r="D1260" s="86"/>
      <c r="E1260" s="86"/>
      <c r="F1260" s="86"/>
      <c r="G1260" s="86"/>
      <c r="H1260" s="86"/>
      <c r="I1260" s="85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  <c r="U1260" s="86"/>
      <c r="V1260" s="86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</row>
    <row r="1261" spans="1:32" ht="12.75">
      <c r="A1261" s="86"/>
      <c r="B1261" s="86"/>
      <c r="C1261" s="86"/>
      <c r="D1261" s="86"/>
      <c r="E1261" s="86"/>
      <c r="F1261" s="86"/>
      <c r="G1261" s="86"/>
      <c r="H1261" s="86"/>
      <c r="I1261" s="85"/>
      <c r="J1261" s="86"/>
      <c r="K1261" s="86"/>
      <c r="L1261" s="86"/>
      <c r="M1261" s="86"/>
      <c r="N1261" s="86"/>
      <c r="O1261" s="86"/>
      <c r="P1261" s="86"/>
      <c r="Q1261" s="86"/>
      <c r="R1261" s="86"/>
      <c r="S1261" s="86"/>
      <c r="T1261" s="86"/>
      <c r="U1261" s="86"/>
      <c r="V1261" s="86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</row>
    <row r="1262" spans="1:32" ht="12.75">
      <c r="A1262" s="86"/>
      <c r="B1262" s="86"/>
      <c r="C1262" s="86"/>
      <c r="D1262" s="86"/>
      <c r="E1262" s="86"/>
      <c r="F1262" s="86"/>
      <c r="G1262" s="86"/>
      <c r="H1262" s="86"/>
      <c r="I1262" s="85"/>
      <c r="J1262" s="86"/>
      <c r="K1262" s="86"/>
      <c r="L1262" s="86"/>
      <c r="M1262" s="86"/>
      <c r="N1262" s="86"/>
      <c r="O1262" s="86"/>
      <c r="P1262" s="86"/>
      <c r="Q1262" s="86"/>
      <c r="R1262" s="86"/>
      <c r="S1262" s="86"/>
      <c r="T1262" s="86"/>
      <c r="U1262" s="86"/>
      <c r="V1262" s="86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</row>
    <row r="1263" spans="1:32" ht="12.75">
      <c r="A1263" s="86"/>
      <c r="B1263" s="86"/>
      <c r="C1263" s="86"/>
      <c r="D1263" s="86"/>
      <c r="E1263" s="86"/>
      <c r="F1263" s="86"/>
      <c r="G1263" s="86"/>
      <c r="H1263" s="86"/>
      <c r="I1263" s="85"/>
      <c r="J1263" s="86"/>
      <c r="K1263" s="86"/>
      <c r="L1263" s="86"/>
      <c r="M1263" s="86"/>
      <c r="N1263" s="86"/>
      <c r="O1263" s="86"/>
      <c r="P1263" s="86"/>
      <c r="Q1263" s="86"/>
      <c r="R1263" s="86"/>
      <c r="S1263" s="86"/>
      <c r="T1263" s="86"/>
      <c r="U1263" s="86"/>
      <c r="V1263" s="86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</row>
    <row r="1264" spans="1:32" ht="12.75">
      <c r="A1264" s="86"/>
      <c r="B1264" s="86"/>
      <c r="C1264" s="86"/>
      <c r="D1264" s="86"/>
      <c r="E1264" s="86"/>
      <c r="F1264" s="86"/>
      <c r="G1264" s="86"/>
      <c r="H1264" s="86"/>
      <c r="I1264" s="85"/>
      <c r="J1264" s="86"/>
      <c r="K1264" s="86"/>
      <c r="L1264" s="86"/>
      <c r="M1264" s="86"/>
      <c r="N1264" s="86"/>
      <c r="O1264" s="86"/>
      <c r="P1264" s="86"/>
      <c r="Q1264" s="86"/>
      <c r="R1264" s="86"/>
      <c r="S1264" s="86"/>
      <c r="T1264" s="86"/>
      <c r="U1264" s="86"/>
      <c r="V1264" s="86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</row>
    <row r="1265" spans="1:32" ht="12.75">
      <c r="A1265" s="86"/>
      <c r="B1265" s="86"/>
      <c r="C1265" s="86"/>
      <c r="D1265" s="86"/>
      <c r="E1265" s="86"/>
      <c r="F1265" s="86"/>
      <c r="G1265" s="86"/>
      <c r="H1265" s="86"/>
      <c r="I1265" s="85"/>
      <c r="J1265" s="86"/>
      <c r="K1265" s="86"/>
      <c r="L1265" s="86"/>
      <c r="M1265" s="86"/>
      <c r="N1265" s="86"/>
      <c r="O1265" s="86"/>
      <c r="P1265" s="86"/>
      <c r="Q1265" s="86"/>
      <c r="R1265" s="86"/>
      <c r="S1265" s="86"/>
      <c r="T1265" s="86"/>
      <c r="U1265" s="86"/>
      <c r="V1265" s="86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</row>
    <row r="1266" spans="1:32" ht="12.75">
      <c r="A1266" s="86"/>
      <c r="B1266" s="86"/>
      <c r="C1266" s="86"/>
      <c r="D1266" s="86"/>
      <c r="E1266" s="86"/>
      <c r="F1266" s="86"/>
      <c r="G1266" s="86"/>
      <c r="H1266" s="86"/>
      <c r="I1266" s="85"/>
      <c r="J1266" s="86"/>
      <c r="K1266" s="86"/>
      <c r="L1266" s="86"/>
      <c r="M1266" s="86"/>
      <c r="N1266" s="86"/>
      <c r="O1266" s="86"/>
      <c r="P1266" s="86"/>
      <c r="Q1266" s="86"/>
      <c r="R1266" s="86"/>
      <c r="S1266" s="86"/>
      <c r="T1266" s="86"/>
      <c r="U1266" s="86"/>
      <c r="V1266" s="86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</row>
    <row r="1267" spans="1:32" ht="12.75">
      <c r="A1267" s="86"/>
      <c r="B1267" s="86"/>
      <c r="C1267" s="86"/>
      <c r="D1267" s="86"/>
      <c r="E1267" s="86"/>
      <c r="F1267" s="86"/>
      <c r="G1267" s="86"/>
      <c r="H1267" s="86"/>
      <c r="I1267" s="85"/>
      <c r="J1267" s="86"/>
      <c r="K1267" s="86"/>
      <c r="L1267" s="86"/>
      <c r="M1267" s="86"/>
      <c r="N1267" s="86"/>
      <c r="O1267" s="86"/>
      <c r="P1267" s="86"/>
      <c r="Q1267" s="86"/>
      <c r="R1267" s="86"/>
      <c r="S1267" s="86"/>
      <c r="T1267" s="86"/>
      <c r="U1267" s="86"/>
      <c r="V1267" s="86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</row>
    <row r="1268" spans="1:32" ht="12.75">
      <c r="A1268" s="86"/>
      <c r="B1268" s="86"/>
      <c r="C1268" s="86"/>
      <c r="D1268" s="86"/>
      <c r="E1268" s="86"/>
      <c r="F1268" s="86"/>
      <c r="G1268" s="86"/>
      <c r="H1268" s="86"/>
      <c r="I1268" s="85"/>
      <c r="J1268" s="86"/>
      <c r="K1268" s="86"/>
      <c r="L1268" s="86"/>
      <c r="M1268" s="86"/>
      <c r="N1268" s="86"/>
      <c r="O1268" s="86"/>
      <c r="P1268" s="86"/>
      <c r="Q1268" s="86"/>
      <c r="R1268" s="86"/>
      <c r="S1268" s="86"/>
      <c r="T1268" s="86"/>
      <c r="U1268" s="86"/>
      <c r="V1268" s="86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</row>
    <row r="1269" spans="1:32" ht="12.75">
      <c r="A1269" s="86"/>
      <c r="B1269" s="86"/>
      <c r="C1269" s="86"/>
      <c r="D1269" s="86"/>
      <c r="E1269" s="86"/>
      <c r="F1269" s="86"/>
      <c r="G1269" s="86"/>
      <c r="H1269" s="86"/>
      <c r="I1269" s="85"/>
      <c r="J1269" s="86"/>
      <c r="K1269" s="86"/>
      <c r="L1269" s="86"/>
      <c r="M1269" s="86"/>
      <c r="N1269" s="86"/>
      <c r="O1269" s="86"/>
      <c r="P1269" s="86"/>
      <c r="Q1269" s="86"/>
      <c r="R1269" s="86"/>
      <c r="S1269" s="86"/>
      <c r="T1269" s="86"/>
      <c r="U1269" s="86"/>
      <c r="V1269" s="86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</row>
    <row r="1270" spans="1:32" ht="12.75">
      <c r="A1270" s="86"/>
      <c r="B1270" s="86"/>
      <c r="C1270" s="86"/>
      <c r="D1270" s="86"/>
      <c r="E1270" s="86"/>
      <c r="F1270" s="86"/>
      <c r="G1270" s="86"/>
      <c r="H1270" s="86"/>
      <c r="I1270" s="85"/>
      <c r="J1270" s="86"/>
      <c r="K1270" s="86"/>
      <c r="L1270" s="86"/>
      <c r="M1270" s="86"/>
      <c r="N1270" s="86"/>
      <c r="O1270" s="86"/>
      <c r="P1270" s="86"/>
      <c r="Q1270" s="86"/>
      <c r="R1270" s="86"/>
      <c r="S1270" s="86"/>
      <c r="T1270" s="86"/>
      <c r="U1270" s="86"/>
      <c r="V1270" s="86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</row>
    <row r="1271" spans="1:32" ht="12.75">
      <c r="A1271" s="86"/>
      <c r="B1271" s="86"/>
      <c r="C1271" s="86"/>
      <c r="D1271" s="86"/>
      <c r="E1271" s="86"/>
      <c r="F1271" s="86"/>
      <c r="G1271" s="86"/>
      <c r="H1271" s="86"/>
      <c r="I1271" s="85"/>
      <c r="J1271" s="86"/>
      <c r="K1271" s="86"/>
      <c r="L1271" s="86"/>
      <c r="M1271" s="86"/>
      <c r="N1271" s="86"/>
      <c r="O1271" s="86"/>
      <c r="P1271" s="86"/>
      <c r="Q1271" s="86"/>
      <c r="R1271" s="86"/>
      <c r="S1271" s="86"/>
      <c r="T1271" s="86"/>
      <c r="U1271" s="86"/>
      <c r="V1271" s="86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</row>
    <row r="1272" spans="1:32" ht="12.75">
      <c r="A1272" s="86"/>
      <c r="B1272" s="86"/>
      <c r="C1272" s="86"/>
      <c r="D1272" s="86"/>
      <c r="E1272" s="86"/>
      <c r="F1272" s="86"/>
      <c r="G1272" s="86"/>
      <c r="H1272" s="86"/>
      <c r="I1272" s="85"/>
      <c r="J1272" s="86"/>
      <c r="K1272" s="86"/>
      <c r="L1272" s="86"/>
      <c r="M1272" s="86"/>
      <c r="N1272" s="86"/>
      <c r="O1272" s="86"/>
      <c r="P1272" s="86"/>
      <c r="Q1272" s="86"/>
      <c r="R1272" s="86"/>
      <c r="S1272" s="86"/>
      <c r="T1272" s="86"/>
      <c r="U1272" s="86"/>
      <c r="V1272" s="86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</row>
    <row r="1273" spans="1:32" ht="12.75">
      <c r="A1273" s="86"/>
      <c r="B1273" s="86"/>
      <c r="C1273" s="86"/>
      <c r="D1273" s="86"/>
      <c r="E1273" s="86"/>
      <c r="F1273" s="86"/>
      <c r="G1273" s="86"/>
      <c r="H1273" s="86"/>
      <c r="I1273" s="85"/>
      <c r="J1273" s="86"/>
      <c r="K1273" s="8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</row>
    <row r="1274" spans="1:32" ht="12.75">
      <c r="A1274" s="86"/>
      <c r="B1274" s="86"/>
      <c r="C1274" s="86"/>
      <c r="D1274" s="86"/>
      <c r="E1274" s="86"/>
      <c r="F1274" s="86"/>
      <c r="G1274" s="86"/>
      <c r="H1274" s="86"/>
      <c r="I1274" s="85"/>
      <c r="J1274" s="86"/>
      <c r="K1274" s="8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</row>
    <row r="1275" spans="1:32" ht="12.75">
      <c r="A1275" s="86"/>
      <c r="B1275" s="86"/>
      <c r="C1275" s="86"/>
      <c r="D1275" s="86"/>
      <c r="E1275" s="86"/>
      <c r="F1275" s="86"/>
      <c r="G1275" s="86"/>
      <c r="H1275" s="86"/>
      <c r="I1275" s="85"/>
      <c r="J1275" s="86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</row>
    <row r="1276" spans="1:32" ht="12.75">
      <c r="A1276" s="86"/>
      <c r="B1276" s="86"/>
      <c r="C1276" s="86"/>
      <c r="D1276" s="86"/>
      <c r="E1276" s="86"/>
      <c r="F1276" s="86"/>
      <c r="G1276" s="86"/>
      <c r="H1276" s="86"/>
      <c r="I1276" s="85"/>
      <c r="J1276" s="86"/>
      <c r="K1276" s="8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</row>
    <row r="1277" spans="1:32" ht="12.75">
      <c r="A1277" s="86"/>
      <c r="B1277" s="86"/>
      <c r="C1277" s="86"/>
      <c r="D1277" s="86"/>
      <c r="E1277" s="86"/>
      <c r="F1277" s="86"/>
      <c r="G1277" s="86"/>
      <c r="H1277" s="86"/>
      <c r="I1277" s="85"/>
      <c r="J1277" s="86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</row>
    <row r="1278" spans="1:32" ht="12.75">
      <c r="A1278" s="86"/>
      <c r="B1278" s="86"/>
      <c r="C1278" s="86"/>
      <c r="D1278" s="86"/>
      <c r="E1278" s="86"/>
      <c r="F1278" s="86"/>
      <c r="G1278" s="86"/>
      <c r="H1278" s="86"/>
      <c r="I1278" s="85"/>
      <c r="J1278" s="86"/>
      <c r="K1278" s="8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</row>
    <row r="1279" spans="1:32" ht="12.75">
      <c r="A1279" s="86"/>
      <c r="B1279" s="86"/>
      <c r="C1279" s="86"/>
      <c r="D1279" s="86"/>
      <c r="E1279" s="86"/>
      <c r="F1279" s="86"/>
      <c r="G1279" s="86"/>
      <c r="H1279" s="86"/>
      <c r="I1279" s="85"/>
      <c r="J1279" s="86"/>
      <c r="K1279" s="8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</row>
    <row r="1280" spans="1:32" ht="12.75">
      <c r="A1280" s="86"/>
      <c r="B1280" s="86"/>
      <c r="C1280" s="86"/>
      <c r="D1280" s="86"/>
      <c r="E1280" s="86"/>
      <c r="F1280" s="86"/>
      <c r="G1280" s="86"/>
      <c r="H1280" s="86"/>
      <c r="I1280" s="85"/>
      <c r="J1280" s="86"/>
      <c r="K1280" s="8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</row>
    <row r="1281" spans="1:32" ht="12.75">
      <c r="A1281" s="86"/>
      <c r="B1281" s="86"/>
      <c r="C1281" s="86"/>
      <c r="D1281" s="86"/>
      <c r="E1281" s="86"/>
      <c r="F1281" s="86"/>
      <c r="G1281" s="86"/>
      <c r="H1281" s="86"/>
      <c r="I1281" s="85"/>
      <c r="J1281" s="86"/>
      <c r="K1281" s="8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</row>
    <row r="1282" spans="1:32" ht="12.75">
      <c r="A1282" s="86"/>
      <c r="B1282" s="86"/>
      <c r="C1282" s="86"/>
      <c r="D1282" s="86"/>
      <c r="E1282" s="86"/>
      <c r="F1282" s="86"/>
      <c r="G1282" s="86"/>
      <c r="H1282" s="86"/>
      <c r="I1282" s="85"/>
      <c r="J1282" s="86"/>
      <c r="K1282" s="8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</row>
    <row r="1283" spans="1:32" ht="12.75">
      <c r="A1283" s="86"/>
      <c r="B1283" s="86"/>
      <c r="C1283" s="86"/>
      <c r="D1283" s="86"/>
      <c r="E1283" s="86"/>
      <c r="F1283" s="86"/>
      <c r="G1283" s="86"/>
      <c r="H1283" s="86"/>
      <c r="I1283" s="85"/>
      <c r="J1283" s="86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</row>
    <row r="1284" spans="1:32" ht="12.75">
      <c r="A1284" s="86"/>
      <c r="B1284" s="86"/>
      <c r="C1284" s="86"/>
      <c r="D1284" s="86"/>
      <c r="E1284" s="86"/>
      <c r="F1284" s="86"/>
      <c r="G1284" s="86"/>
      <c r="H1284" s="86"/>
      <c r="I1284" s="85"/>
      <c r="J1284" s="86"/>
      <c r="K1284" s="8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</row>
    <row r="1285" spans="1:32" ht="12.75">
      <c r="A1285" s="86"/>
      <c r="B1285" s="86"/>
      <c r="C1285" s="86"/>
      <c r="D1285" s="86"/>
      <c r="E1285" s="86"/>
      <c r="F1285" s="86"/>
      <c r="G1285" s="86"/>
      <c r="H1285" s="86"/>
      <c r="I1285" s="85"/>
      <c r="J1285" s="86"/>
      <c r="K1285" s="8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</row>
    <row r="1286" spans="1:32" ht="12.75">
      <c r="A1286" s="86"/>
      <c r="B1286" s="86"/>
      <c r="C1286" s="86"/>
      <c r="D1286" s="86"/>
      <c r="E1286" s="86"/>
      <c r="F1286" s="86"/>
      <c r="G1286" s="86"/>
      <c r="H1286" s="86"/>
      <c r="I1286" s="85"/>
      <c r="J1286" s="86"/>
      <c r="K1286" s="8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</row>
    <row r="1287" spans="1:32" ht="12.75">
      <c r="A1287" s="86"/>
      <c r="B1287" s="86"/>
      <c r="C1287" s="86"/>
      <c r="D1287" s="86"/>
      <c r="E1287" s="86"/>
      <c r="F1287" s="86"/>
      <c r="G1287" s="86"/>
      <c r="H1287" s="86"/>
      <c r="I1287" s="85"/>
      <c r="J1287" s="86"/>
      <c r="K1287" s="8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</row>
    <row r="1288" spans="1:32" ht="12.75">
      <c r="A1288" s="86"/>
      <c r="B1288" s="86"/>
      <c r="C1288" s="86"/>
      <c r="D1288" s="86"/>
      <c r="E1288" s="86"/>
      <c r="F1288" s="86"/>
      <c r="G1288" s="86"/>
      <c r="H1288" s="86"/>
      <c r="I1288" s="85"/>
      <c r="J1288" s="86"/>
      <c r="K1288" s="8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</row>
    <row r="1289" spans="1:32" ht="12.75">
      <c r="A1289" s="86"/>
      <c r="B1289" s="86"/>
      <c r="C1289" s="86"/>
      <c r="D1289" s="86"/>
      <c r="E1289" s="86"/>
      <c r="F1289" s="86"/>
      <c r="G1289" s="86"/>
      <c r="H1289" s="86"/>
      <c r="I1289" s="85"/>
      <c r="J1289" s="86"/>
      <c r="K1289" s="8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</row>
    <row r="1290" spans="1:32" ht="12.75">
      <c r="A1290" s="86"/>
      <c r="B1290" s="86"/>
      <c r="C1290" s="86"/>
      <c r="D1290" s="86"/>
      <c r="E1290" s="86"/>
      <c r="F1290" s="86"/>
      <c r="G1290" s="86"/>
      <c r="H1290" s="86"/>
      <c r="I1290" s="85"/>
      <c r="J1290" s="86"/>
      <c r="K1290" s="8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</row>
    <row r="1291" spans="1:32" ht="12.75">
      <c r="A1291" s="86"/>
      <c r="B1291" s="86"/>
      <c r="C1291" s="86"/>
      <c r="D1291" s="86"/>
      <c r="E1291" s="86"/>
      <c r="F1291" s="86"/>
      <c r="G1291" s="86"/>
      <c r="H1291" s="86"/>
      <c r="I1291" s="85"/>
      <c r="J1291" s="86"/>
      <c r="K1291" s="8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</row>
    <row r="1292" spans="1:32" ht="12.75">
      <c r="A1292" s="86"/>
      <c r="B1292" s="86"/>
      <c r="C1292" s="86"/>
      <c r="D1292" s="86"/>
      <c r="E1292" s="86"/>
      <c r="F1292" s="86"/>
      <c r="G1292" s="86"/>
      <c r="H1292" s="86"/>
      <c r="I1292" s="85"/>
      <c r="J1292" s="86"/>
      <c r="K1292" s="86"/>
      <c r="L1292" s="86"/>
      <c r="M1292" s="86"/>
      <c r="N1292" s="86"/>
      <c r="O1292" s="86"/>
      <c r="P1292" s="86"/>
      <c r="Q1292" s="86"/>
      <c r="R1292" s="86"/>
      <c r="S1292" s="86"/>
      <c r="T1292" s="86"/>
      <c r="U1292" s="86"/>
      <c r="V1292" s="86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</row>
    <row r="1293" spans="1:32" ht="12.75">
      <c r="A1293" s="86"/>
      <c r="B1293" s="86"/>
      <c r="C1293" s="86"/>
      <c r="D1293" s="86"/>
      <c r="E1293" s="86"/>
      <c r="F1293" s="86"/>
      <c r="G1293" s="86"/>
      <c r="H1293" s="86"/>
      <c r="I1293" s="85"/>
      <c r="J1293" s="86"/>
      <c r="K1293" s="86"/>
      <c r="L1293" s="86"/>
      <c r="M1293" s="86"/>
      <c r="N1293" s="86"/>
      <c r="O1293" s="86"/>
      <c r="P1293" s="86"/>
      <c r="Q1293" s="86"/>
      <c r="R1293" s="86"/>
      <c r="S1293" s="86"/>
      <c r="T1293" s="86"/>
      <c r="U1293" s="86"/>
      <c r="V1293" s="86"/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</row>
    <row r="1294" spans="1:32" ht="12.75">
      <c r="A1294" s="86"/>
      <c r="B1294" s="86"/>
      <c r="C1294" s="86"/>
      <c r="D1294" s="86"/>
      <c r="E1294" s="86"/>
      <c r="F1294" s="86"/>
      <c r="G1294" s="86"/>
      <c r="H1294" s="86"/>
      <c r="I1294" s="85"/>
      <c r="J1294" s="86"/>
      <c r="K1294" s="86"/>
      <c r="L1294" s="86"/>
      <c r="M1294" s="86"/>
      <c r="N1294" s="86"/>
      <c r="O1294" s="86"/>
      <c r="P1294" s="86"/>
      <c r="Q1294" s="86"/>
      <c r="R1294" s="86"/>
      <c r="S1294" s="86"/>
      <c r="T1294" s="86"/>
      <c r="U1294" s="86"/>
      <c r="V1294" s="86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</row>
    <row r="1295" spans="1:32" ht="12.75">
      <c r="A1295" s="86"/>
      <c r="B1295" s="86"/>
      <c r="C1295" s="86"/>
      <c r="D1295" s="86"/>
      <c r="E1295" s="86"/>
      <c r="F1295" s="86"/>
      <c r="G1295" s="86"/>
      <c r="H1295" s="86"/>
      <c r="I1295" s="85"/>
      <c r="J1295" s="86"/>
      <c r="K1295" s="86"/>
      <c r="L1295" s="86"/>
      <c r="M1295" s="86"/>
      <c r="N1295" s="86"/>
      <c r="O1295" s="86"/>
      <c r="P1295" s="86"/>
      <c r="Q1295" s="86"/>
      <c r="R1295" s="86"/>
      <c r="S1295" s="86"/>
      <c r="T1295" s="86"/>
      <c r="U1295" s="86"/>
      <c r="V1295" s="86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</row>
    <row r="1296" spans="1:32" ht="12.75">
      <c r="A1296" s="86"/>
      <c r="B1296" s="86"/>
      <c r="C1296" s="86"/>
      <c r="D1296" s="86"/>
      <c r="E1296" s="86"/>
      <c r="F1296" s="86"/>
      <c r="G1296" s="86"/>
      <c r="H1296" s="86"/>
      <c r="I1296" s="85"/>
      <c r="J1296" s="86"/>
      <c r="K1296" s="86"/>
      <c r="L1296" s="86"/>
      <c r="M1296" s="86"/>
      <c r="N1296" s="86"/>
      <c r="O1296" s="86"/>
      <c r="P1296" s="86"/>
      <c r="Q1296" s="86"/>
      <c r="R1296" s="86"/>
      <c r="S1296" s="86"/>
      <c r="T1296" s="86"/>
      <c r="U1296" s="86"/>
      <c r="V1296" s="86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</row>
    <row r="1297" spans="1:32" ht="12.75">
      <c r="A1297" s="86"/>
      <c r="B1297" s="86"/>
      <c r="C1297" s="86"/>
      <c r="D1297" s="86"/>
      <c r="E1297" s="86"/>
      <c r="F1297" s="86"/>
      <c r="G1297" s="86"/>
      <c r="H1297" s="86"/>
      <c r="I1297" s="85"/>
      <c r="J1297" s="86"/>
      <c r="K1297" s="86"/>
      <c r="L1297" s="86"/>
      <c r="M1297" s="86"/>
      <c r="N1297" s="86"/>
      <c r="O1297" s="86"/>
      <c r="P1297" s="86"/>
      <c r="Q1297" s="86"/>
      <c r="R1297" s="86"/>
      <c r="S1297" s="86"/>
      <c r="T1297" s="86"/>
      <c r="U1297" s="86"/>
      <c r="V1297" s="86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</row>
    <row r="1298" spans="1:32" ht="12.75">
      <c r="A1298" s="86"/>
      <c r="B1298" s="86"/>
      <c r="C1298" s="86"/>
      <c r="D1298" s="86"/>
      <c r="E1298" s="86"/>
      <c r="F1298" s="86"/>
      <c r="G1298" s="86"/>
      <c r="H1298" s="86"/>
      <c r="I1298" s="85"/>
      <c r="J1298" s="86"/>
      <c r="K1298" s="8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</row>
    <row r="1299" spans="1:32" ht="12.75">
      <c r="A1299" s="86"/>
      <c r="B1299" s="86"/>
      <c r="C1299" s="86"/>
      <c r="D1299" s="86"/>
      <c r="E1299" s="86"/>
      <c r="F1299" s="86"/>
      <c r="G1299" s="86"/>
      <c r="H1299" s="86"/>
      <c r="I1299" s="85"/>
      <c r="J1299" s="86"/>
      <c r="K1299" s="86"/>
      <c r="L1299" s="86"/>
      <c r="M1299" s="86"/>
      <c r="N1299" s="86"/>
      <c r="O1299" s="86"/>
      <c r="P1299" s="86"/>
      <c r="Q1299" s="86"/>
      <c r="R1299" s="86"/>
      <c r="S1299" s="86"/>
      <c r="T1299" s="86"/>
      <c r="U1299" s="86"/>
      <c r="V1299" s="86"/>
      <c r="W1299" s="86"/>
      <c r="X1299" s="86"/>
      <c r="Y1299" s="86"/>
      <c r="Z1299" s="86"/>
      <c r="AA1299" s="86"/>
      <c r="AB1299" s="86"/>
      <c r="AC1299" s="86"/>
      <c r="AD1299" s="86"/>
      <c r="AE1299" s="86"/>
      <c r="AF1299" s="86"/>
    </row>
    <row r="1300" spans="1:32" ht="12.75">
      <c r="A1300" s="86"/>
      <c r="B1300" s="86"/>
      <c r="C1300" s="86"/>
      <c r="D1300" s="86"/>
      <c r="E1300" s="86"/>
      <c r="F1300" s="86"/>
      <c r="G1300" s="86"/>
      <c r="H1300" s="86"/>
      <c r="I1300" s="85"/>
      <c r="J1300" s="86"/>
      <c r="K1300" s="86"/>
      <c r="L1300" s="86"/>
      <c r="M1300" s="86"/>
      <c r="N1300" s="86"/>
      <c r="O1300" s="86"/>
      <c r="P1300" s="86"/>
      <c r="Q1300" s="86"/>
      <c r="R1300" s="86"/>
      <c r="S1300" s="86"/>
      <c r="T1300" s="86"/>
      <c r="U1300" s="86"/>
      <c r="V1300" s="86"/>
      <c r="W1300" s="86"/>
      <c r="X1300" s="86"/>
      <c r="Y1300" s="86"/>
      <c r="Z1300" s="86"/>
      <c r="AA1300" s="86"/>
      <c r="AB1300" s="86"/>
      <c r="AC1300" s="86"/>
      <c r="AD1300" s="86"/>
      <c r="AE1300" s="86"/>
      <c r="AF1300" s="86"/>
    </row>
    <row r="1301" spans="1:32" ht="12.75">
      <c r="A1301" s="86"/>
      <c r="B1301" s="86"/>
      <c r="C1301" s="86"/>
      <c r="D1301" s="86"/>
      <c r="E1301" s="86"/>
      <c r="F1301" s="86"/>
      <c r="G1301" s="86"/>
      <c r="H1301" s="86"/>
      <c r="I1301" s="85"/>
      <c r="J1301" s="86"/>
      <c r="K1301" s="86"/>
      <c r="L1301" s="86"/>
      <c r="M1301" s="86"/>
      <c r="N1301" s="86"/>
      <c r="O1301" s="86"/>
      <c r="P1301" s="86"/>
      <c r="Q1301" s="86"/>
      <c r="R1301" s="86"/>
      <c r="S1301" s="86"/>
      <c r="T1301" s="86"/>
      <c r="U1301" s="86"/>
      <c r="V1301" s="86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</row>
    <row r="1302" spans="1:32" ht="12.75">
      <c r="A1302" s="86"/>
      <c r="B1302" s="86"/>
      <c r="C1302" s="86"/>
      <c r="D1302" s="86"/>
      <c r="E1302" s="86"/>
      <c r="F1302" s="86"/>
      <c r="G1302" s="86"/>
      <c r="H1302" s="86"/>
      <c r="I1302" s="85"/>
      <c r="J1302" s="86"/>
      <c r="K1302" s="86"/>
      <c r="L1302" s="86"/>
      <c r="M1302" s="86"/>
      <c r="N1302" s="86"/>
      <c r="O1302" s="86"/>
      <c r="P1302" s="86"/>
      <c r="Q1302" s="86"/>
      <c r="R1302" s="86"/>
      <c r="S1302" s="86"/>
      <c r="T1302" s="86"/>
      <c r="U1302" s="86"/>
      <c r="V1302" s="86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</row>
    <row r="1303" spans="1:32" ht="12.75">
      <c r="A1303" s="86"/>
      <c r="B1303" s="86"/>
      <c r="C1303" s="86"/>
      <c r="D1303" s="86"/>
      <c r="E1303" s="86"/>
      <c r="F1303" s="86"/>
      <c r="G1303" s="86"/>
      <c r="H1303" s="86"/>
      <c r="I1303" s="85"/>
      <c r="J1303" s="86"/>
      <c r="K1303" s="86"/>
      <c r="L1303" s="86"/>
      <c r="M1303" s="86"/>
      <c r="N1303" s="86"/>
      <c r="O1303" s="86"/>
      <c r="P1303" s="86"/>
      <c r="Q1303" s="86"/>
      <c r="R1303" s="86"/>
      <c r="S1303" s="86"/>
      <c r="T1303" s="86"/>
      <c r="U1303" s="86"/>
      <c r="V1303" s="86"/>
      <c r="W1303" s="86"/>
      <c r="X1303" s="86"/>
      <c r="Y1303" s="86"/>
      <c r="Z1303" s="86"/>
      <c r="AA1303" s="86"/>
      <c r="AB1303" s="86"/>
      <c r="AC1303" s="86"/>
      <c r="AD1303" s="86"/>
      <c r="AE1303" s="86"/>
      <c r="AF1303" s="86"/>
    </row>
    <row r="1304" spans="1:32" ht="12.75">
      <c r="A1304" s="86"/>
      <c r="B1304" s="86"/>
      <c r="C1304" s="86"/>
      <c r="D1304" s="86"/>
      <c r="E1304" s="86"/>
      <c r="F1304" s="86"/>
      <c r="G1304" s="86"/>
      <c r="H1304" s="86"/>
      <c r="I1304" s="85"/>
      <c r="J1304" s="86"/>
      <c r="K1304" s="8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6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</row>
    <row r="1305" spans="1:32" ht="12.75">
      <c r="A1305" s="86"/>
      <c r="B1305" s="86"/>
      <c r="C1305" s="86"/>
      <c r="D1305" s="86"/>
      <c r="E1305" s="86"/>
      <c r="F1305" s="86"/>
      <c r="G1305" s="86"/>
      <c r="H1305" s="86"/>
      <c r="I1305" s="85"/>
      <c r="J1305" s="86"/>
      <c r="K1305" s="86"/>
      <c r="L1305" s="86"/>
      <c r="M1305" s="86"/>
      <c r="N1305" s="86"/>
      <c r="O1305" s="86"/>
      <c r="P1305" s="86"/>
      <c r="Q1305" s="86"/>
      <c r="R1305" s="86"/>
      <c r="S1305" s="86"/>
      <c r="T1305" s="86"/>
      <c r="U1305" s="86"/>
      <c r="V1305" s="86"/>
      <c r="W1305" s="86"/>
      <c r="X1305" s="86"/>
      <c r="Y1305" s="86"/>
      <c r="Z1305" s="86"/>
      <c r="AA1305" s="86"/>
      <c r="AB1305" s="86"/>
      <c r="AC1305" s="86"/>
      <c r="AD1305" s="86"/>
      <c r="AE1305" s="86"/>
      <c r="AF1305" s="86"/>
    </row>
    <row r="1306" spans="1:32" ht="12.75">
      <c r="A1306" s="86"/>
      <c r="B1306" s="86"/>
      <c r="C1306" s="86"/>
      <c r="D1306" s="86"/>
      <c r="E1306" s="86"/>
      <c r="F1306" s="86"/>
      <c r="G1306" s="86"/>
      <c r="H1306" s="86"/>
      <c r="I1306" s="85"/>
      <c r="J1306" s="86"/>
      <c r="K1306" s="86"/>
      <c r="L1306" s="86"/>
      <c r="M1306" s="86"/>
      <c r="N1306" s="86"/>
      <c r="O1306" s="86"/>
      <c r="P1306" s="86"/>
      <c r="Q1306" s="86"/>
      <c r="R1306" s="86"/>
      <c r="S1306" s="86"/>
      <c r="T1306" s="86"/>
      <c r="U1306" s="86"/>
      <c r="V1306" s="86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</row>
    <row r="1307" spans="1:32" ht="12.75">
      <c r="A1307" s="86"/>
      <c r="B1307" s="86"/>
      <c r="C1307" s="86"/>
      <c r="D1307" s="86"/>
      <c r="E1307" s="86"/>
      <c r="F1307" s="86"/>
      <c r="G1307" s="86"/>
      <c r="H1307" s="86"/>
      <c r="I1307" s="85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  <c r="U1307" s="86"/>
      <c r="V1307" s="86"/>
      <c r="W1307" s="86"/>
      <c r="X1307" s="86"/>
      <c r="Y1307" s="86"/>
      <c r="Z1307" s="86"/>
      <c r="AA1307" s="86"/>
      <c r="AB1307" s="86"/>
      <c r="AC1307" s="86"/>
      <c r="AD1307" s="86"/>
      <c r="AE1307" s="86"/>
      <c r="AF1307" s="86"/>
    </row>
    <row r="1308" spans="1:32" ht="12.75">
      <c r="A1308" s="86"/>
      <c r="B1308" s="86"/>
      <c r="C1308" s="86"/>
      <c r="D1308" s="86"/>
      <c r="E1308" s="86"/>
      <c r="F1308" s="86"/>
      <c r="G1308" s="86"/>
      <c r="H1308" s="86"/>
      <c r="I1308" s="85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  <c r="U1308" s="86"/>
      <c r="V1308" s="86"/>
      <c r="W1308" s="86"/>
      <c r="X1308" s="86"/>
      <c r="Y1308" s="86"/>
      <c r="Z1308" s="86"/>
      <c r="AA1308" s="86"/>
      <c r="AB1308" s="86"/>
      <c r="AC1308" s="86"/>
      <c r="AD1308" s="86"/>
      <c r="AE1308" s="86"/>
      <c r="AF1308" s="86"/>
    </row>
    <row r="1309" spans="1:32" ht="12.75">
      <c r="A1309" s="86"/>
      <c r="B1309" s="86"/>
      <c r="C1309" s="86"/>
      <c r="D1309" s="86"/>
      <c r="E1309" s="86"/>
      <c r="F1309" s="86"/>
      <c r="G1309" s="86"/>
      <c r="H1309" s="86"/>
      <c r="I1309" s="85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  <c r="V1309" s="86"/>
      <c r="W1309" s="86"/>
      <c r="X1309" s="86"/>
      <c r="Y1309" s="86"/>
      <c r="Z1309" s="86"/>
      <c r="AA1309" s="86"/>
      <c r="AB1309" s="86"/>
      <c r="AC1309" s="86"/>
      <c r="AD1309" s="86"/>
      <c r="AE1309" s="86"/>
      <c r="AF1309" s="86"/>
    </row>
    <row r="1310" spans="1:32" ht="12.75">
      <c r="A1310" s="86"/>
      <c r="B1310" s="86"/>
      <c r="C1310" s="86"/>
      <c r="D1310" s="86"/>
      <c r="E1310" s="86"/>
      <c r="F1310" s="86"/>
      <c r="G1310" s="86"/>
      <c r="H1310" s="86"/>
      <c r="I1310" s="85"/>
      <c r="J1310" s="86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  <c r="X1310" s="86"/>
      <c r="Y1310" s="86"/>
      <c r="Z1310" s="86"/>
      <c r="AA1310" s="86"/>
      <c r="AB1310" s="86"/>
      <c r="AC1310" s="86"/>
      <c r="AD1310" s="86"/>
      <c r="AE1310" s="86"/>
      <c r="AF1310" s="86"/>
    </row>
    <row r="1311" spans="1:32" ht="12.75">
      <c r="A1311" s="86"/>
      <c r="B1311" s="86"/>
      <c r="C1311" s="86"/>
      <c r="D1311" s="86"/>
      <c r="E1311" s="86"/>
      <c r="F1311" s="86"/>
      <c r="G1311" s="86"/>
      <c r="H1311" s="86"/>
      <c r="I1311" s="85"/>
      <c r="J1311" s="86"/>
      <c r="K1311" s="86"/>
      <c r="L1311" s="86"/>
      <c r="M1311" s="86"/>
      <c r="N1311" s="86"/>
      <c r="O1311" s="86"/>
      <c r="P1311" s="86"/>
      <c r="Q1311" s="86"/>
      <c r="R1311" s="86"/>
      <c r="S1311" s="86"/>
      <c r="T1311" s="86"/>
      <c r="U1311" s="86"/>
      <c r="V1311" s="86"/>
      <c r="W1311" s="86"/>
      <c r="X1311" s="86"/>
      <c r="Y1311" s="86"/>
      <c r="Z1311" s="86"/>
      <c r="AA1311" s="86"/>
      <c r="AB1311" s="86"/>
      <c r="AC1311" s="86"/>
      <c r="AD1311" s="86"/>
      <c r="AE1311" s="86"/>
      <c r="AF1311" s="86"/>
    </row>
    <row r="1312" spans="1:32" ht="12.75">
      <c r="A1312" s="86"/>
      <c r="B1312" s="86"/>
      <c r="C1312" s="86"/>
      <c r="D1312" s="86"/>
      <c r="E1312" s="86"/>
      <c r="F1312" s="86"/>
      <c r="G1312" s="86"/>
      <c r="H1312" s="86"/>
      <c r="I1312" s="85"/>
      <c r="J1312" s="86"/>
      <c r="K1312" s="86"/>
      <c r="L1312" s="86"/>
      <c r="M1312" s="86"/>
      <c r="N1312" s="86"/>
      <c r="O1312" s="86"/>
      <c r="P1312" s="86"/>
      <c r="Q1312" s="86"/>
      <c r="R1312" s="86"/>
      <c r="S1312" s="86"/>
      <c r="T1312" s="86"/>
      <c r="U1312" s="86"/>
      <c r="V1312" s="86"/>
      <c r="W1312" s="86"/>
      <c r="X1312" s="86"/>
      <c r="Y1312" s="86"/>
      <c r="Z1312" s="86"/>
      <c r="AA1312" s="86"/>
      <c r="AB1312" s="86"/>
      <c r="AC1312" s="86"/>
      <c r="AD1312" s="86"/>
      <c r="AE1312" s="86"/>
      <c r="AF1312" s="86"/>
    </row>
    <row r="1313" spans="1:32" ht="12.75">
      <c r="A1313" s="86"/>
      <c r="B1313" s="86"/>
      <c r="C1313" s="86"/>
      <c r="D1313" s="86"/>
      <c r="E1313" s="86"/>
      <c r="F1313" s="86"/>
      <c r="G1313" s="86"/>
      <c r="H1313" s="86"/>
      <c r="I1313" s="85"/>
      <c r="J1313" s="86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  <c r="X1313" s="86"/>
      <c r="Y1313" s="86"/>
      <c r="Z1313" s="86"/>
      <c r="AA1313" s="86"/>
      <c r="AB1313" s="86"/>
      <c r="AC1313" s="86"/>
      <c r="AD1313" s="86"/>
      <c r="AE1313" s="86"/>
      <c r="AF1313" s="86"/>
    </row>
    <row r="1314" spans="1:32" ht="12.75">
      <c r="A1314" s="86"/>
      <c r="B1314" s="86"/>
      <c r="C1314" s="86"/>
      <c r="D1314" s="86"/>
      <c r="E1314" s="86"/>
      <c r="F1314" s="86"/>
      <c r="G1314" s="86"/>
      <c r="H1314" s="86"/>
      <c r="I1314" s="85"/>
      <c r="J1314" s="86"/>
      <c r="K1314" s="86"/>
      <c r="L1314" s="86"/>
      <c r="M1314" s="86"/>
      <c r="N1314" s="86"/>
      <c r="O1314" s="86"/>
      <c r="P1314" s="86"/>
      <c r="Q1314" s="86"/>
      <c r="R1314" s="86"/>
      <c r="S1314" s="86"/>
      <c r="T1314" s="86"/>
      <c r="U1314" s="86"/>
      <c r="V1314" s="86"/>
      <c r="W1314" s="86"/>
      <c r="X1314" s="86"/>
      <c r="Y1314" s="86"/>
      <c r="Z1314" s="86"/>
      <c r="AA1314" s="86"/>
      <c r="AB1314" s="86"/>
      <c r="AC1314" s="86"/>
      <c r="AD1314" s="86"/>
      <c r="AE1314" s="86"/>
      <c r="AF1314" s="86"/>
    </row>
    <row r="1315" spans="1:32" ht="12.75">
      <c r="A1315" s="86"/>
      <c r="B1315" s="86"/>
      <c r="C1315" s="86"/>
      <c r="D1315" s="86"/>
      <c r="E1315" s="86"/>
      <c r="F1315" s="86"/>
      <c r="G1315" s="86"/>
      <c r="H1315" s="86"/>
      <c r="I1315" s="85"/>
      <c r="J1315" s="86"/>
      <c r="K1315" s="86"/>
      <c r="L1315" s="86"/>
      <c r="M1315" s="86"/>
      <c r="N1315" s="86"/>
      <c r="O1315" s="86"/>
      <c r="P1315" s="86"/>
      <c r="Q1315" s="86"/>
      <c r="R1315" s="86"/>
      <c r="S1315" s="86"/>
      <c r="T1315" s="86"/>
      <c r="U1315" s="86"/>
      <c r="V1315" s="86"/>
      <c r="W1315" s="86"/>
      <c r="X1315" s="86"/>
      <c r="Y1315" s="86"/>
      <c r="Z1315" s="86"/>
      <c r="AA1315" s="86"/>
      <c r="AB1315" s="86"/>
      <c r="AC1315" s="86"/>
      <c r="AD1315" s="86"/>
      <c r="AE1315" s="86"/>
      <c r="AF1315" s="86"/>
    </row>
    <row r="1316" spans="1:32" ht="12.75">
      <c r="A1316" s="86"/>
      <c r="B1316" s="86"/>
      <c r="C1316" s="86"/>
      <c r="D1316" s="86"/>
      <c r="E1316" s="86"/>
      <c r="F1316" s="86"/>
      <c r="G1316" s="86"/>
      <c r="H1316" s="86"/>
      <c r="I1316" s="85"/>
      <c r="J1316" s="86"/>
      <c r="K1316" s="86"/>
      <c r="L1316" s="86"/>
      <c r="M1316" s="86"/>
      <c r="N1316" s="86"/>
      <c r="O1316" s="86"/>
      <c r="P1316" s="86"/>
      <c r="Q1316" s="86"/>
      <c r="R1316" s="86"/>
      <c r="S1316" s="86"/>
      <c r="T1316" s="86"/>
      <c r="U1316" s="86"/>
      <c r="V1316" s="86"/>
      <c r="W1316" s="86"/>
      <c r="X1316" s="86"/>
      <c r="Y1316" s="86"/>
      <c r="Z1316" s="86"/>
      <c r="AA1316" s="86"/>
      <c r="AB1316" s="86"/>
      <c r="AC1316" s="86"/>
      <c r="AD1316" s="86"/>
      <c r="AE1316" s="86"/>
      <c r="AF1316" s="86"/>
    </row>
    <row r="1317" spans="1:32" ht="12.75">
      <c r="A1317" s="86"/>
      <c r="B1317" s="86"/>
      <c r="C1317" s="86"/>
      <c r="D1317" s="86"/>
      <c r="E1317" s="86"/>
      <c r="F1317" s="86"/>
      <c r="G1317" s="86"/>
      <c r="H1317" s="86"/>
      <c r="I1317" s="85"/>
      <c r="J1317" s="86"/>
      <c r="K1317" s="86"/>
      <c r="L1317" s="86"/>
      <c r="M1317" s="86"/>
      <c r="N1317" s="86"/>
      <c r="O1317" s="86"/>
      <c r="P1317" s="86"/>
      <c r="Q1317" s="86"/>
      <c r="R1317" s="86"/>
      <c r="S1317" s="86"/>
      <c r="T1317" s="86"/>
      <c r="U1317" s="86"/>
      <c r="V1317" s="86"/>
      <c r="W1317" s="86"/>
      <c r="X1317" s="86"/>
      <c r="Y1317" s="86"/>
      <c r="Z1317" s="86"/>
      <c r="AA1317" s="86"/>
      <c r="AB1317" s="86"/>
      <c r="AC1317" s="86"/>
      <c r="AD1317" s="86"/>
      <c r="AE1317" s="86"/>
      <c r="AF1317" s="86"/>
    </row>
    <row r="1318" spans="1:32" ht="12.75">
      <c r="A1318" s="86"/>
      <c r="B1318" s="86"/>
      <c r="C1318" s="86"/>
      <c r="D1318" s="86"/>
      <c r="E1318" s="86"/>
      <c r="F1318" s="86"/>
      <c r="G1318" s="86"/>
      <c r="H1318" s="86"/>
      <c r="I1318" s="85"/>
      <c r="J1318" s="86"/>
      <c r="K1318" s="8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  <c r="X1318" s="86"/>
      <c r="Y1318" s="86"/>
      <c r="Z1318" s="86"/>
      <c r="AA1318" s="86"/>
      <c r="AB1318" s="86"/>
      <c r="AC1318" s="86"/>
      <c r="AD1318" s="86"/>
      <c r="AE1318" s="86"/>
      <c r="AF1318" s="86"/>
    </row>
    <row r="1319" spans="1:32" ht="12.75">
      <c r="A1319" s="86"/>
      <c r="B1319" s="86"/>
      <c r="C1319" s="86"/>
      <c r="D1319" s="86"/>
      <c r="E1319" s="86"/>
      <c r="F1319" s="86"/>
      <c r="G1319" s="86"/>
      <c r="H1319" s="86"/>
      <c r="I1319" s="85"/>
      <c r="J1319" s="86"/>
      <c r="K1319" s="86"/>
      <c r="L1319" s="86"/>
      <c r="M1319" s="86"/>
      <c r="N1319" s="86"/>
      <c r="O1319" s="86"/>
      <c r="P1319" s="86"/>
      <c r="Q1319" s="86"/>
      <c r="R1319" s="86"/>
      <c r="S1319" s="86"/>
      <c r="T1319" s="86"/>
      <c r="U1319" s="86"/>
      <c r="V1319" s="86"/>
      <c r="W1319" s="86"/>
      <c r="X1319" s="86"/>
      <c r="Y1319" s="86"/>
      <c r="Z1319" s="86"/>
      <c r="AA1319" s="86"/>
      <c r="AB1319" s="86"/>
      <c r="AC1319" s="86"/>
      <c r="AD1319" s="86"/>
      <c r="AE1319" s="86"/>
      <c r="AF1319" s="86"/>
    </row>
    <row r="1320" spans="1:32" ht="12.75">
      <c r="A1320" s="86"/>
      <c r="B1320" s="86"/>
      <c r="C1320" s="86"/>
      <c r="D1320" s="86"/>
      <c r="E1320" s="86"/>
      <c r="F1320" s="86"/>
      <c r="G1320" s="86"/>
      <c r="H1320" s="86"/>
      <c r="I1320" s="85"/>
      <c r="J1320" s="86"/>
      <c r="K1320" s="86"/>
      <c r="L1320" s="86"/>
      <c r="M1320" s="86"/>
      <c r="N1320" s="86"/>
      <c r="O1320" s="86"/>
      <c r="P1320" s="86"/>
      <c r="Q1320" s="86"/>
      <c r="R1320" s="86"/>
      <c r="S1320" s="86"/>
      <c r="T1320" s="86"/>
      <c r="U1320" s="86"/>
      <c r="V1320" s="86"/>
      <c r="W1320" s="86"/>
      <c r="X1320" s="86"/>
      <c r="Y1320" s="86"/>
      <c r="Z1320" s="86"/>
      <c r="AA1320" s="86"/>
      <c r="AB1320" s="86"/>
      <c r="AC1320" s="86"/>
      <c r="AD1320" s="86"/>
      <c r="AE1320" s="86"/>
      <c r="AF1320" s="86"/>
    </row>
    <row r="1321" spans="1:32" ht="12.75">
      <c r="A1321" s="86"/>
      <c r="B1321" s="86"/>
      <c r="C1321" s="86"/>
      <c r="D1321" s="86"/>
      <c r="E1321" s="86"/>
      <c r="F1321" s="86"/>
      <c r="G1321" s="86"/>
      <c r="H1321" s="86"/>
      <c r="I1321" s="85"/>
      <c r="J1321" s="86"/>
      <c r="K1321" s="8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</row>
    <row r="1322" spans="1:32" ht="12.75">
      <c r="A1322" s="86"/>
      <c r="B1322" s="86"/>
      <c r="C1322" s="86"/>
      <c r="D1322" s="86"/>
      <c r="E1322" s="86"/>
      <c r="F1322" s="86"/>
      <c r="G1322" s="86"/>
      <c r="H1322" s="86"/>
      <c r="I1322" s="85"/>
      <c r="J1322" s="86"/>
      <c r="K1322" s="8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</row>
    <row r="1323" spans="1:32" ht="12.75">
      <c r="A1323" s="86"/>
      <c r="B1323" s="86"/>
      <c r="C1323" s="86"/>
      <c r="D1323" s="86"/>
      <c r="E1323" s="86"/>
      <c r="F1323" s="86"/>
      <c r="G1323" s="86"/>
      <c r="H1323" s="86"/>
      <c r="I1323" s="85"/>
      <c r="J1323" s="86"/>
      <c r="K1323" s="8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</row>
    <row r="1324" spans="1:32" ht="12.75">
      <c r="A1324" s="86"/>
      <c r="B1324" s="86"/>
      <c r="C1324" s="86"/>
      <c r="D1324" s="86"/>
      <c r="E1324" s="86"/>
      <c r="F1324" s="86"/>
      <c r="G1324" s="86"/>
      <c r="H1324" s="86"/>
      <c r="I1324" s="85"/>
      <c r="J1324" s="86"/>
      <c r="K1324" s="8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</row>
    <row r="1325" spans="1:32" ht="12.75">
      <c r="A1325" s="86"/>
      <c r="B1325" s="86"/>
      <c r="C1325" s="86"/>
      <c r="D1325" s="86"/>
      <c r="E1325" s="86"/>
      <c r="F1325" s="86"/>
      <c r="G1325" s="86"/>
      <c r="H1325" s="86"/>
      <c r="I1325" s="85"/>
      <c r="J1325" s="86"/>
      <c r="K1325" s="8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</row>
    <row r="1326" spans="1:32" ht="12.75">
      <c r="A1326" s="86"/>
      <c r="B1326" s="86"/>
      <c r="C1326" s="86"/>
      <c r="D1326" s="86"/>
      <c r="E1326" s="86"/>
      <c r="F1326" s="86"/>
      <c r="G1326" s="86"/>
      <c r="H1326" s="86"/>
      <c r="I1326" s="85"/>
      <c r="J1326" s="86"/>
      <c r="K1326" s="8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</row>
    <row r="1327" spans="1:32" ht="12.75">
      <c r="A1327" s="86"/>
      <c r="B1327" s="86"/>
      <c r="C1327" s="86"/>
      <c r="D1327" s="86"/>
      <c r="E1327" s="86"/>
      <c r="F1327" s="86"/>
      <c r="G1327" s="86"/>
      <c r="H1327" s="86"/>
      <c r="I1327" s="85"/>
      <c r="J1327" s="86"/>
      <c r="K1327" s="8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</row>
    <row r="1328" spans="1:32" ht="12.75">
      <c r="A1328" s="86"/>
      <c r="B1328" s="86"/>
      <c r="C1328" s="86"/>
      <c r="D1328" s="86"/>
      <c r="E1328" s="86"/>
      <c r="F1328" s="86"/>
      <c r="G1328" s="86"/>
      <c r="H1328" s="86"/>
      <c r="I1328" s="85"/>
      <c r="J1328" s="86"/>
      <c r="K1328" s="8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</row>
    <row r="1329" spans="1:32" ht="12.75">
      <c r="A1329" s="86"/>
      <c r="B1329" s="86"/>
      <c r="C1329" s="86"/>
      <c r="D1329" s="86"/>
      <c r="E1329" s="86"/>
      <c r="F1329" s="86"/>
      <c r="G1329" s="86"/>
      <c r="H1329" s="86"/>
      <c r="I1329" s="85"/>
      <c r="J1329" s="86"/>
      <c r="K1329" s="8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</row>
    <row r="1330" spans="1:32" ht="12.75">
      <c r="A1330" s="86"/>
      <c r="B1330" s="86"/>
      <c r="C1330" s="86"/>
      <c r="D1330" s="86"/>
      <c r="E1330" s="86"/>
      <c r="F1330" s="86"/>
      <c r="G1330" s="86"/>
      <c r="H1330" s="86"/>
      <c r="I1330" s="85"/>
      <c r="J1330" s="86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</row>
    <row r="1331" spans="1:32" ht="12.75">
      <c r="A1331" s="86"/>
      <c r="B1331" s="86"/>
      <c r="C1331" s="86"/>
      <c r="D1331" s="86"/>
      <c r="E1331" s="86"/>
      <c r="F1331" s="86"/>
      <c r="G1331" s="86"/>
      <c r="H1331" s="86"/>
      <c r="I1331" s="85"/>
      <c r="J1331" s="86"/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</row>
    <row r="1332" spans="1:32" ht="12.75">
      <c r="A1332" s="86"/>
      <c r="B1332" s="86"/>
      <c r="C1332" s="86"/>
      <c r="D1332" s="86"/>
      <c r="E1332" s="86"/>
      <c r="F1332" s="86"/>
      <c r="G1332" s="86"/>
      <c r="H1332" s="86"/>
      <c r="I1332" s="85"/>
      <c r="J1332" s="86"/>
      <c r="K1332" s="8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</row>
    <row r="1333" spans="1:32" ht="12.75">
      <c r="A1333" s="86"/>
      <c r="B1333" s="86"/>
      <c r="C1333" s="86"/>
      <c r="D1333" s="86"/>
      <c r="E1333" s="86"/>
      <c r="F1333" s="86"/>
      <c r="G1333" s="86"/>
      <c r="H1333" s="86"/>
      <c r="I1333" s="85"/>
      <c r="J1333" s="86"/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</row>
    <row r="1334" spans="1:32" ht="12.75">
      <c r="A1334" s="86"/>
      <c r="B1334" s="86"/>
      <c r="C1334" s="86"/>
      <c r="D1334" s="86"/>
      <c r="E1334" s="86"/>
      <c r="F1334" s="86"/>
      <c r="G1334" s="86"/>
      <c r="H1334" s="86"/>
      <c r="I1334" s="85"/>
      <c r="J1334" s="86"/>
      <c r="K1334" s="8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</row>
    <row r="1335" spans="1:32" ht="12.75">
      <c r="A1335" s="86"/>
      <c r="B1335" s="86"/>
      <c r="C1335" s="86"/>
      <c r="D1335" s="86"/>
      <c r="E1335" s="86"/>
      <c r="F1335" s="86"/>
      <c r="G1335" s="86"/>
      <c r="H1335" s="86"/>
      <c r="I1335" s="85"/>
      <c r="J1335" s="86"/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</row>
    <row r="1336" spans="1:32" ht="12.75">
      <c r="A1336" s="86"/>
      <c r="B1336" s="86"/>
      <c r="C1336" s="86"/>
      <c r="D1336" s="86"/>
      <c r="E1336" s="86"/>
      <c r="F1336" s="86"/>
      <c r="G1336" s="86"/>
      <c r="H1336" s="86"/>
      <c r="I1336" s="85"/>
      <c r="J1336" s="86"/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</row>
    <row r="1337" spans="1:32" ht="12.75">
      <c r="A1337" s="86"/>
      <c r="B1337" s="86"/>
      <c r="C1337" s="86"/>
      <c r="D1337" s="86"/>
      <c r="E1337" s="86"/>
      <c r="F1337" s="86"/>
      <c r="G1337" s="86"/>
      <c r="H1337" s="86"/>
      <c r="I1337" s="85"/>
      <c r="J1337" s="86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</row>
    <row r="1338" spans="1:32" ht="12.75">
      <c r="A1338" s="86"/>
      <c r="B1338" s="86"/>
      <c r="C1338" s="86"/>
      <c r="D1338" s="86"/>
      <c r="E1338" s="86"/>
      <c r="F1338" s="86"/>
      <c r="G1338" s="86"/>
      <c r="H1338" s="86"/>
      <c r="I1338" s="85"/>
      <c r="J1338" s="86"/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</row>
    <row r="1339" spans="1:32" ht="12.75">
      <c r="A1339" s="86"/>
      <c r="B1339" s="86"/>
      <c r="C1339" s="86"/>
      <c r="D1339" s="86"/>
      <c r="E1339" s="86"/>
      <c r="F1339" s="86"/>
      <c r="G1339" s="86"/>
      <c r="H1339" s="86"/>
      <c r="I1339" s="85"/>
      <c r="J1339" s="86"/>
      <c r="K1339" s="8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</row>
    <row r="1340" spans="1:32" ht="12.75">
      <c r="A1340" s="86"/>
      <c r="B1340" s="86"/>
      <c r="C1340" s="86"/>
      <c r="D1340" s="86"/>
      <c r="E1340" s="86"/>
      <c r="F1340" s="86"/>
      <c r="G1340" s="86"/>
      <c r="H1340" s="86"/>
      <c r="I1340" s="85"/>
      <c r="J1340" s="86"/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</row>
    <row r="1341" spans="1:32" ht="12.75">
      <c r="A1341" s="86"/>
      <c r="B1341" s="86"/>
      <c r="C1341" s="86"/>
      <c r="D1341" s="86"/>
      <c r="E1341" s="86"/>
      <c r="F1341" s="86"/>
      <c r="G1341" s="86"/>
      <c r="H1341" s="86"/>
      <c r="I1341" s="85"/>
      <c r="J1341" s="86"/>
      <c r="K1341" s="8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</row>
    <row r="1342" spans="1:32" ht="12.75">
      <c r="A1342" s="86"/>
      <c r="B1342" s="86"/>
      <c r="C1342" s="86"/>
      <c r="D1342" s="86"/>
      <c r="E1342" s="86"/>
      <c r="F1342" s="86"/>
      <c r="G1342" s="86"/>
      <c r="H1342" s="86"/>
      <c r="I1342" s="85"/>
      <c r="J1342" s="86"/>
      <c r="K1342" s="8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</row>
    <row r="1343" spans="1:32" ht="12.75">
      <c r="A1343" s="86"/>
      <c r="B1343" s="86"/>
      <c r="C1343" s="86"/>
      <c r="D1343" s="86"/>
      <c r="E1343" s="86"/>
      <c r="F1343" s="86"/>
      <c r="G1343" s="86"/>
      <c r="H1343" s="86"/>
      <c r="I1343" s="85"/>
      <c r="J1343" s="86"/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</row>
    <row r="1344" spans="1:32" ht="12.75">
      <c r="A1344" s="86"/>
      <c r="B1344" s="86"/>
      <c r="C1344" s="86"/>
      <c r="D1344" s="86"/>
      <c r="E1344" s="86"/>
      <c r="F1344" s="86"/>
      <c r="G1344" s="86"/>
      <c r="H1344" s="86"/>
      <c r="I1344" s="85"/>
      <c r="J1344" s="86"/>
      <c r="K1344" s="8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</row>
    <row r="1345" spans="1:32" ht="12.75">
      <c r="A1345" s="86"/>
      <c r="B1345" s="86"/>
      <c r="C1345" s="86"/>
      <c r="D1345" s="86"/>
      <c r="E1345" s="86"/>
      <c r="F1345" s="86"/>
      <c r="G1345" s="86"/>
      <c r="H1345" s="86"/>
      <c r="I1345" s="85"/>
      <c r="J1345" s="86"/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</row>
    <row r="1346" spans="1:32" ht="12.75">
      <c r="A1346" s="86"/>
      <c r="B1346" s="86"/>
      <c r="C1346" s="86"/>
      <c r="D1346" s="86"/>
      <c r="E1346" s="86"/>
      <c r="F1346" s="86"/>
      <c r="G1346" s="86"/>
      <c r="H1346" s="86"/>
      <c r="I1346" s="85"/>
      <c r="J1346" s="86"/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</row>
    <row r="1347" spans="1:32" ht="12.75">
      <c r="A1347" s="86"/>
      <c r="B1347" s="86"/>
      <c r="C1347" s="86"/>
      <c r="D1347" s="86"/>
      <c r="E1347" s="86"/>
      <c r="F1347" s="86"/>
      <c r="G1347" s="86"/>
      <c r="H1347" s="86"/>
      <c r="I1347" s="85"/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</row>
    <row r="1348" spans="1:32" ht="12.75">
      <c r="A1348" s="86"/>
      <c r="B1348" s="86"/>
      <c r="C1348" s="86"/>
      <c r="D1348" s="86"/>
      <c r="E1348" s="86"/>
      <c r="F1348" s="86"/>
      <c r="G1348" s="86"/>
      <c r="H1348" s="86"/>
      <c r="I1348" s="85"/>
      <c r="J1348" s="86"/>
      <c r="K1348" s="86"/>
      <c r="L1348" s="86"/>
      <c r="M1348" s="86"/>
      <c r="N1348" s="86"/>
      <c r="O1348" s="86"/>
      <c r="P1348" s="86"/>
      <c r="Q1348" s="86"/>
      <c r="R1348" s="86"/>
      <c r="S1348" s="86"/>
      <c r="T1348" s="86"/>
      <c r="U1348" s="86"/>
      <c r="V1348" s="86"/>
      <c r="W1348" s="86"/>
      <c r="X1348" s="86"/>
      <c r="Y1348" s="86"/>
      <c r="Z1348" s="86"/>
      <c r="AA1348" s="86"/>
      <c r="AB1348" s="86"/>
      <c r="AC1348" s="86"/>
      <c r="AD1348" s="86"/>
      <c r="AE1348" s="86"/>
      <c r="AF1348" s="86"/>
    </row>
    <row r="1349" spans="1:32" ht="12.75">
      <c r="A1349" s="86"/>
      <c r="B1349" s="86"/>
      <c r="C1349" s="86"/>
      <c r="D1349" s="86"/>
      <c r="E1349" s="86"/>
      <c r="F1349" s="86"/>
      <c r="G1349" s="86"/>
      <c r="H1349" s="86"/>
      <c r="I1349" s="85"/>
      <c r="J1349" s="86"/>
      <c r="K1349" s="86"/>
      <c r="L1349" s="86"/>
      <c r="M1349" s="86"/>
      <c r="N1349" s="86"/>
      <c r="O1349" s="86"/>
      <c r="P1349" s="86"/>
      <c r="Q1349" s="86"/>
      <c r="R1349" s="86"/>
      <c r="S1349" s="86"/>
      <c r="T1349" s="86"/>
      <c r="U1349" s="86"/>
      <c r="V1349" s="86"/>
      <c r="W1349" s="86"/>
      <c r="X1349" s="86"/>
      <c r="Y1349" s="86"/>
      <c r="Z1349" s="86"/>
      <c r="AA1349" s="86"/>
      <c r="AB1349" s="86"/>
      <c r="AC1349" s="86"/>
      <c r="AD1349" s="86"/>
      <c r="AE1349" s="86"/>
      <c r="AF1349" s="86"/>
    </row>
    <row r="1350" spans="1:32" ht="12.75">
      <c r="A1350" s="86"/>
      <c r="B1350" s="86"/>
      <c r="C1350" s="86"/>
      <c r="D1350" s="86"/>
      <c r="E1350" s="86"/>
      <c r="F1350" s="86"/>
      <c r="G1350" s="86"/>
      <c r="H1350" s="86"/>
      <c r="I1350" s="85"/>
      <c r="J1350" s="86"/>
      <c r="K1350" s="86"/>
      <c r="L1350" s="86"/>
      <c r="M1350" s="86"/>
      <c r="N1350" s="86"/>
      <c r="O1350" s="86"/>
      <c r="P1350" s="86"/>
      <c r="Q1350" s="86"/>
      <c r="R1350" s="86"/>
      <c r="S1350" s="86"/>
      <c r="T1350" s="86"/>
      <c r="U1350" s="86"/>
      <c r="V1350" s="86"/>
      <c r="W1350" s="86"/>
      <c r="X1350" s="86"/>
      <c r="Y1350" s="86"/>
      <c r="Z1350" s="86"/>
      <c r="AA1350" s="86"/>
      <c r="AB1350" s="86"/>
      <c r="AC1350" s="86"/>
      <c r="AD1350" s="86"/>
      <c r="AE1350" s="86"/>
      <c r="AF1350" s="86"/>
    </row>
    <row r="1351" spans="1:32" ht="12.75">
      <c r="A1351" s="86"/>
      <c r="B1351" s="86"/>
      <c r="C1351" s="86"/>
      <c r="D1351" s="86"/>
      <c r="E1351" s="86"/>
      <c r="F1351" s="86"/>
      <c r="G1351" s="86"/>
      <c r="H1351" s="86"/>
      <c r="I1351" s="85"/>
      <c r="J1351" s="86"/>
      <c r="K1351" s="86"/>
      <c r="L1351" s="86"/>
      <c r="M1351" s="86"/>
      <c r="N1351" s="86"/>
      <c r="O1351" s="86"/>
      <c r="P1351" s="86"/>
      <c r="Q1351" s="86"/>
      <c r="R1351" s="86"/>
      <c r="S1351" s="86"/>
      <c r="T1351" s="86"/>
      <c r="U1351" s="86"/>
      <c r="V1351" s="86"/>
      <c r="W1351" s="86"/>
      <c r="X1351" s="86"/>
      <c r="Y1351" s="86"/>
      <c r="Z1351" s="86"/>
      <c r="AA1351" s="86"/>
      <c r="AB1351" s="86"/>
      <c r="AC1351" s="86"/>
      <c r="AD1351" s="86"/>
      <c r="AE1351" s="86"/>
      <c r="AF1351" s="86"/>
    </row>
    <row r="1352" spans="1:32" ht="12.75">
      <c r="A1352" s="86"/>
      <c r="B1352" s="86"/>
      <c r="C1352" s="86"/>
      <c r="D1352" s="86"/>
      <c r="E1352" s="86"/>
      <c r="F1352" s="86"/>
      <c r="G1352" s="86"/>
      <c r="H1352" s="86"/>
      <c r="I1352" s="85"/>
      <c r="J1352" s="86"/>
      <c r="K1352" s="86"/>
      <c r="L1352" s="86"/>
      <c r="M1352" s="86"/>
      <c r="N1352" s="86"/>
      <c r="O1352" s="86"/>
      <c r="P1352" s="86"/>
      <c r="Q1352" s="86"/>
      <c r="R1352" s="86"/>
      <c r="S1352" s="86"/>
      <c r="T1352" s="86"/>
      <c r="U1352" s="86"/>
      <c r="V1352" s="86"/>
      <c r="W1352" s="86"/>
      <c r="X1352" s="86"/>
      <c r="Y1352" s="86"/>
      <c r="Z1352" s="86"/>
      <c r="AA1352" s="86"/>
      <c r="AB1352" s="86"/>
      <c r="AC1352" s="86"/>
      <c r="AD1352" s="86"/>
      <c r="AE1352" s="86"/>
      <c r="AF1352" s="86"/>
    </row>
    <row r="1353" spans="1:32" ht="12.75">
      <c r="A1353" s="86"/>
      <c r="B1353" s="86"/>
      <c r="C1353" s="86"/>
      <c r="D1353" s="86"/>
      <c r="E1353" s="86"/>
      <c r="F1353" s="86"/>
      <c r="G1353" s="86"/>
      <c r="H1353" s="86"/>
      <c r="I1353" s="85"/>
      <c r="J1353" s="86"/>
      <c r="K1353" s="8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/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</row>
    <row r="1354" spans="1:32" ht="12.75">
      <c r="A1354" s="86"/>
      <c r="B1354" s="86"/>
      <c r="C1354" s="86"/>
      <c r="D1354" s="86"/>
      <c r="E1354" s="86"/>
      <c r="F1354" s="86"/>
      <c r="G1354" s="86"/>
      <c r="H1354" s="86"/>
      <c r="I1354" s="85"/>
      <c r="J1354" s="86"/>
      <c r="K1354" s="86"/>
      <c r="L1354" s="86"/>
      <c r="M1354" s="86"/>
      <c r="N1354" s="86"/>
      <c r="O1354" s="86"/>
      <c r="P1354" s="86"/>
      <c r="Q1354" s="86"/>
      <c r="R1354" s="86"/>
      <c r="S1354" s="86"/>
      <c r="T1354" s="86"/>
      <c r="U1354" s="86"/>
      <c r="V1354" s="86"/>
      <c r="W1354" s="86"/>
      <c r="X1354" s="86"/>
      <c r="Y1354" s="86"/>
      <c r="Z1354" s="86"/>
      <c r="AA1354" s="86"/>
      <c r="AB1354" s="86"/>
      <c r="AC1354" s="86"/>
      <c r="AD1354" s="86"/>
      <c r="AE1354" s="86"/>
      <c r="AF1354" s="86"/>
    </row>
    <row r="1355" spans="1:32" ht="12.75">
      <c r="A1355" s="86"/>
      <c r="B1355" s="86"/>
      <c r="C1355" s="86"/>
      <c r="D1355" s="86"/>
      <c r="E1355" s="86"/>
      <c r="F1355" s="86"/>
      <c r="G1355" s="86"/>
      <c r="H1355" s="86"/>
      <c r="I1355" s="85"/>
      <c r="J1355" s="86"/>
      <c r="K1355" s="8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/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</row>
    <row r="1356" spans="1:32" ht="12.75">
      <c r="A1356" s="86"/>
      <c r="B1356" s="86"/>
      <c r="C1356" s="86"/>
      <c r="D1356" s="86"/>
      <c r="E1356" s="86"/>
      <c r="F1356" s="86"/>
      <c r="G1356" s="86"/>
      <c r="H1356" s="86"/>
      <c r="I1356" s="85"/>
      <c r="J1356" s="86"/>
      <c r="K1356" s="86"/>
      <c r="L1356" s="86"/>
      <c r="M1356" s="86"/>
      <c r="N1356" s="86"/>
      <c r="O1356" s="86"/>
      <c r="P1356" s="86"/>
      <c r="Q1356" s="86"/>
      <c r="R1356" s="86"/>
      <c r="S1356" s="86"/>
      <c r="T1356" s="86"/>
      <c r="U1356" s="86"/>
      <c r="V1356" s="86"/>
      <c r="W1356" s="86"/>
      <c r="X1356" s="86"/>
      <c r="Y1356" s="86"/>
      <c r="Z1356" s="86"/>
      <c r="AA1356" s="86"/>
      <c r="AB1356" s="86"/>
      <c r="AC1356" s="86"/>
      <c r="AD1356" s="86"/>
      <c r="AE1356" s="86"/>
      <c r="AF1356" s="86"/>
    </row>
    <row r="1357" spans="1:32" ht="12.75">
      <c r="A1357" s="86"/>
      <c r="B1357" s="86"/>
      <c r="C1357" s="86"/>
      <c r="D1357" s="86"/>
      <c r="E1357" s="86"/>
      <c r="F1357" s="86"/>
      <c r="G1357" s="86"/>
      <c r="H1357" s="86"/>
      <c r="I1357" s="85"/>
      <c r="J1357" s="86"/>
      <c r="K1357" s="86"/>
      <c r="L1357" s="86"/>
      <c r="M1357" s="86"/>
      <c r="N1357" s="86"/>
      <c r="O1357" s="86"/>
      <c r="P1357" s="86"/>
      <c r="Q1357" s="86"/>
      <c r="R1357" s="86"/>
      <c r="S1357" s="86"/>
      <c r="T1357" s="86"/>
      <c r="U1357" s="86"/>
      <c r="V1357" s="86"/>
      <c r="W1357" s="86"/>
      <c r="X1357" s="86"/>
      <c r="Y1357" s="86"/>
      <c r="Z1357" s="86"/>
      <c r="AA1357" s="86"/>
      <c r="AB1357" s="86"/>
      <c r="AC1357" s="86"/>
      <c r="AD1357" s="86"/>
      <c r="AE1357" s="86"/>
      <c r="AF1357" s="86"/>
    </row>
    <row r="1358" spans="1:32" ht="12.75">
      <c r="A1358" s="86"/>
      <c r="B1358" s="86"/>
      <c r="C1358" s="86"/>
      <c r="D1358" s="86"/>
      <c r="E1358" s="86"/>
      <c r="F1358" s="86"/>
      <c r="G1358" s="86"/>
      <c r="H1358" s="86"/>
      <c r="I1358" s="85"/>
      <c r="J1358" s="86"/>
      <c r="K1358" s="8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</row>
    <row r="1359" spans="1:32" ht="12.75">
      <c r="A1359" s="86"/>
      <c r="B1359" s="86"/>
      <c r="C1359" s="86"/>
      <c r="D1359" s="86"/>
      <c r="E1359" s="86"/>
      <c r="F1359" s="86"/>
      <c r="G1359" s="86"/>
      <c r="H1359" s="86"/>
      <c r="I1359" s="85"/>
      <c r="J1359" s="86"/>
      <c r="K1359" s="86"/>
      <c r="L1359" s="86"/>
      <c r="M1359" s="86"/>
      <c r="N1359" s="86"/>
      <c r="O1359" s="86"/>
      <c r="P1359" s="86"/>
      <c r="Q1359" s="86"/>
      <c r="R1359" s="86"/>
      <c r="S1359" s="86"/>
      <c r="T1359" s="86"/>
      <c r="U1359" s="86"/>
      <c r="V1359" s="86"/>
      <c r="W1359" s="86"/>
      <c r="X1359" s="86"/>
      <c r="Y1359" s="86"/>
      <c r="Z1359" s="86"/>
      <c r="AA1359" s="86"/>
      <c r="AB1359" s="86"/>
      <c r="AC1359" s="86"/>
      <c r="AD1359" s="86"/>
      <c r="AE1359" s="86"/>
      <c r="AF1359" s="86"/>
    </row>
    <row r="1360" spans="1:32" ht="12.75">
      <c r="A1360" s="86"/>
      <c r="B1360" s="86"/>
      <c r="C1360" s="86"/>
      <c r="D1360" s="86"/>
      <c r="E1360" s="86"/>
      <c r="F1360" s="86"/>
      <c r="G1360" s="86"/>
      <c r="H1360" s="86"/>
      <c r="I1360" s="85"/>
      <c r="J1360" s="86"/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  <c r="W1360" s="86"/>
      <c r="X1360" s="86"/>
      <c r="Y1360" s="86"/>
      <c r="Z1360" s="86"/>
      <c r="AA1360" s="86"/>
      <c r="AB1360" s="86"/>
      <c r="AC1360" s="86"/>
      <c r="AD1360" s="86"/>
      <c r="AE1360" s="86"/>
      <c r="AF1360" s="86"/>
    </row>
    <row r="1361" spans="1:32" ht="12.75">
      <c r="A1361" s="86"/>
      <c r="B1361" s="86"/>
      <c r="C1361" s="86"/>
      <c r="D1361" s="86"/>
      <c r="E1361" s="86"/>
      <c r="F1361" s="86"/>
      <c r="G1361" s="86"/>
      <c r="H1361" s="86"/>
      <c r="I1361" s="85"/>
      <c r="J1361" s="86"/>
      <c r="K1361" s="8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  <c r="W1361" s="86"/>
      <c r="X1361" s="86"/>
      <c r="Y1361" s="86"/>
      <c r="Z1361" s="86"/>
      <c r="AA1361" s="86"/>
      <c r="AB1361" s="86"/>
      <c r="AC1361" s="86"/>
      <c r="AD1361" s="86"/>
      <c r="AE1361" s="86"/>
      <c r="AF1361" s="86"/>
    </row>
    <row r="1362" spans="1:32" ht="12.75">
      <c r="A1362" s="86"/>
      <c r="B1362" s="86"/>
      <c r="C1362" s="86"/>
      <c r="D1362" s="86"/>
      <c r="E1362" s="86"/>
      <c r="F1362" s="86"/>
      <c r="G1362" s="86"/>
      <c r="H1362" s="86"/>
      <c r="I1362" s="85"/>
      <c r="J1362" s="86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</row>
    <row r="1363" spans="1:32" ht="12.75">
      <c r="A1363" s="86"/>
      <c r="B1363" s="86"/>
      <c r="C1363" s="86"/>
      <c r="D1363" s="86"/>
      <c r="E1363" s="86"/>
      <c r="F1363" s="86"/>
      <c r="G1363" s="86"/>
      <c r="H1363" s="86"/>
      <c r="I1363" s="85"/>
      <c r="J1363" s="86"/>
      <c r="K1363" s="8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  <c r="W1363" s="86"/>
      <c r="X1363" s="86"/>
      <c r="Y1363" s="86"/>
      <c r="Z1363" s="86"/>
      <c r="AA1363" s="86"/>
      <c r="AB1363" s="86"/>
      <c r="AC1363" s="86"/>
      <c r="AD1363" s="86"/>
      <c r="AE1363" s="86"/>
      <c r="AF1363" s="86"/>
    </row>
    <row r="1364" spans="1:32" ht="12.75">
      <c r="A1364" s="86"/>
      <c r="B1364" s="86"/>
      <c r="C1364" s="86"/>
      <c r="D1364" s="86"/>
      <c r="E1364" s="86"/>
      <c r="F1364" s="86"/>
      <c r="G1364" s="86"/>
      <c r="H1364" s="86"/>
      <c r="I1364" s="85"/>
      <c r="J1364" s="86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</row>
    <row r="1365" spans="1:32" ht="12.75">
      <c r="A1365" s="86"/>
      <c r="B1365" s="86"/>
      <c r="C1365" s="86"/>
      <c r="D1365" s="86"/>
      <c r="E1365" s="86"/>
      <c r="F1365" s="86"/>
      <c r="G1365" s="86"/>
      <c r="H1365" s="86"/>
      <c r="I1365" s="85"/>
      <c r="J1365" s="86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</row>
    <row r="1366" spans="1:32" ht="12.75">
      <c r="A1366" s="86"/>
      <c r="B1366" s="86"/>
      <c r="C1366" s="86"/>
      <c r="D1366" s="86"/>
      <c r="E1366" s="86"/>
      <c r="F1366" s="86"/>
      <c r="G1366" s="86"/>
      <c r="H1366" s="86"/>
      <c r="I1366" s="85"/>
      <c r="J1366" s="86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</row>
    <row r="1367" spans="1:32" ht="12.75">
      <c r="A1367" s="86"/>
      <c r="B1367" s="86"/>
      <c r="C1367" s="86"/>
      <c r="D1367" s="86"/>
      <c r="E1367" s="86"/>
      <c r="F1367" s="86"/>
      <c r="G1367" s="86"/>
      <c r="H1367" s="86"/>
      <c r="I1367" s="85"/>
      <c r="J1367" s="86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</row>
    <row r="1368" spans="1:32" ht="12.75">
      <c r="A1368" s="86"/>
      <c r="B1368" s="86"/>
      <c r="C1368" s="86"/>
      <c r="D1368" s="86"/>
      <c r="E1368" s="86"/>
      <c r="F1368" s="86"/>
      <c r="G1368" s="86"/>
      <c r="H1368" s="86"/>
      <c r="I1368" s="85"/>
      <c r="J1368" s="86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</row>
    <row r="1369" spans="1:32" ht="12.75">
      <c r="A1369" s="86"/>
      <c r="B1369" s="86"/>
      <c r="C1369" s="86"/>
      <c r="D1369" s="86"/>
      <c r="E1369" s="86"/>
      <c r="F1369" s="86"/>
      <c r="G1369" s="86"/>
      <c r="H1369" s="86"/>
      <c r="I1369" s="85"/>
      <c r="J1369" s="86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</row>
    <row r="1370" spans="1:32" ht="12.75">
      <c r="A1370" s="86"/>
      <c r="B1370" s="86"/>
      <c r="C1370" s="86"/>
      <c r="D1370" s="86"/>
      <c r="E1370" s="86"/>
      <c r="F1370" s="86"/>
      <c r="G1370" s="86"/>
      <c r="H1370" s="86"/>
      <c r="I1370" s="85"/>
      <c r="J1370" s="86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</row>
    <row r="1371" spans="1:32" ht="12.75">
      <c r="A1371" s="86"/>
      <c r="B1371" s="86"/>
      <c r="C1371" s="86"/>
      <c r="D1371" s="86"/>
      <c r="E1371" s="86"/>
      <c r="F1371" s="86"/>
      <c r="G1371" s="86"/>
      <c r="H1371" s="86"/>
      <c r="I1371" s="85"/>
      <c r="J1371" s="86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</row>
    <row r="1372" spans="1:32" ht="12.75">
      <c r="A1372" s="86"/>
      <c r="B1372" s="86"/>
      <c r="C1372" s="86"/>
      <c r="D1372" s="86"/>
      <c r="E1372" s="86"/>
      <c r="F1372" s="86"/>
      <c r="G1372" s="86"/>
      <c r="H1372" s="86"/>
      <c r="I1372" s="85"/>
      <c r="J1372" s="86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</row>
    <row r="1373" spans="1:32" ht="12.75">
      <c r="A1373" s="86"/>
      <c r="B1373" s="86"/>
      <c r="C1373" s="86"/>
      <c r="D1373" s="86"/>
      <c r="E1373" s="86"/>
      <c r="F1373" s="86"/>
      <c r="G1373" s="86"/>
      <c r="H1373" s="86"/>
      <c r="I1373" s="85"/>
      <c r="J1373" s="86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</row>
    <row r="1374" spans="1:32" ht="12.75">
      <c r="A1374" s="86"/>
      <c r="B1374" s="86"/>
      <c r="C1374" s="86"/>
      <c r="D1374" s="86"/>
      <c r="E1374" s="86"/>
      <c r="F1374" s="86"/>
      <c r="G1374" s="86"/>
      <c r="H1374" s="86"/>
      <c r="I1374" s="85"/>
      <c r="J1374" s="86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</row>
    <row r="1375" spans="1:32" ht="12.75">
      <c r="A1375" s="86"/>
      <c r="B1375" s="86"/>
      <c r="C1375" s="86"/>
      <c r="D1375" s="86"/>
      <c r="E1375" s="86"/>
      <c r="F1375" s="86"/>
      <c r="G1375" s="86"/>
      <c r="H1375" s="86"/>
      <c r="I1375" s="85"/>
      <c r="J1375" s="86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</row>
    <row r="1376" spans="1:32" ht="12.75">
      <c r="A1376" s="86"/>
      <c r="B1376" s="86"/>
      <c r="C1376" s="86"/>
      <c r="D1376" s="86"/>
      <c r="E1376" s="86"/>
      <c r="F1376" s="86"/>
      <c r="G1376" s="86"/>
      <c r="H1376" s="86"/>
      <c r="I1376" s="85"/>
      <c r="J1376" s="86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</row>
    <row r="1377" spans="1:32" ht="12.75">
      <c r="A1377" s="86"/>
      <c r="B1377" s="86"/>
      <c r="C1377" s="86"/>
      <c r="D1377" s="86"/>
      <c r="E1377" s="86"/>
      <c r="F1377" s="86"/>
      <c r="G1377" s="86"/>
      <c r="H1377" s="86"/>
      <c r="I1377" s="85"/>
      <c r="J1377" s="86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</row>
    <row r="1378" spans="1:32" ht="12.75">
      <c r="A1378" s="86"/>
      <c r="B1378" s="86"/>
      <c r="C1378" s="86"/>
      <c r="D1378" s="86"/>
      <c r="E1378" s="86"/>
      <c r="F1378" s="86"/>
      <c r="G1378" s="86"/>
      <c r="H1378" s="86"/>
      <c r="I1378" s="85"/>
      <c r="J1378" s="86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</row>
    <row r="1379" spans="1:32" ht="12.75">
      <c r="A1379" s="86"/>
      <c r="B1379" s="86"/>
      <c r="C1379" s="86"/>
      <c r="D1379" s="86"/>
      <c r="E1379" s="86"/>
      <c r="F1379" s="86"/>
      <c r="G1379" s="86"/>
      <c r="H1379" s="86"/>
      <c r="I1379" s="85"/>
      <c r="J1379" s="86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</row>
    <row r="1380" spans="1:32" ht="12.75">
      <c r="A1380" s="86"/>
      <c r="B1380" s="86"/>
      <c r="C1380" s="86"/>
      <c r="D1380" s="86"/>
      <c r="E1380" s="86"/>
      <c r="F1380" s="86"/>
      <c r="G1380" s="86"/>
      <c r="H1380" s="86"/>
      <c r="I1380" s="85"/>
      <c r="J1380" s="86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</row>
    <row r="1381" spans="1:32" ht="12.75">
      <c r="A1381" s="86"/>
      <c r="B1381" s="86"/>
      <c r="C1381" s="86"/>
      <c r="D1381" s="86"/>
      <c r="E1381" s="86"/>
      <c r="F1381" s="86"/>
      <c r="G1381" s="86"/>
      <c r="H1381" s="86"/>
      <c r="I1381" s="85"/>
      <c r="J1381" s="86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</row>
    <row r="1382" spans="1:32" ht="12.75">
      <c r="A1382" s="86"/>
      <c r="B1382" s="86"/>
      <c r="C1382" s="86"/>
      <c r="D1382" s="86"/>
      <c r="E1382" s="86"/>
      <c r="F1382" s="86"/>
      <c r="G1382" s="86"/>
      <c r="H1382" s="86"/>
      <c r="I1382" s="85"/>
      <c r="J1382" s="86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</row>
    <row r="1383" spans="1:32" ht="12.75">
      <c r="A1383" s="86"/>
      <c r="B1383" s="86"/>
      <c r="C1383" s="86"/>
      <c r="D1383" s="86"/>
      <c r="E1383" s="86"/>
      <c r="F1383" s="86"/>
      <c r="G1383" s="86"/>
      <c r="H1383" s="86"/>
      <c r="I1383" s="85"/>
      <c r="J1383" s="86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</row>
    <row r="1384" spans="1:32" ht="12.75">
      <c r="A1384" s="86"/>
      <c r="B1384" s="86"/>
      <c r="C1384" s="86"/>
      <c r="D1384" s="86"/>
      <c r="E1384" s="86"/>
      <c r="F1384" s="86"/>
      <c r="G1384" s="86"/>
      <c r="H1384" s="86"/>
      <c r="I1384" s="85"/>
      <c r="J1384" s="86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</row>
    <row r="1385" spans="1:32" ht="12.75">
      <c r="A1385" s="86"/>
      <c r="B1385" s="86"/>
      <c r="C1385" s="86"/>
      <c r="D1385" s="86"/>
      <c r="E1385" s="86"/>
      <c r="F1385" s="86"/>
      <c r="G1385" s="86"/>
      <c r="H1385" s="86"/>
      <c r="I1385" s="85"/>
      <c r="J1385" s="86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</row>
    <row r="1386" spans="1:32" ht="12.75">
      <c r="A1386" s="86"/>
      <c r="B1386" s="86"/>
      <c r="C1386" s="86"/>
      <c r="D1386" s="86"/>
      <c r="E1386" s="86"/>
      <c r="F1386" s="86"/>
      <c r="G1386" s="86"/>
      <c r="H1386" s="86"/>
      <c r="I1386" s="85"/>
      <c r="J1386" s="86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</row>
    <row r="1387" spans="1:32" ht="12.75">
      <c r="A1387" s="86"/>
      <c r="B1387" s="86"/>
      <c r="C1387" s="86"/>
      <c r="D1387" s="86"/>
      <c r="E1387" s="86"/>
      <c r="F1387" s="86"/>
      <c r="G1387" s="86"/>
      <c r="H1387" s="86"/>
      <c r="I1387" s="85"/>
      <c r="J1387" s="86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</row>
    <row r="1388" spans="1:32" ht="12.75">
      <c r="A1388" s="86"/>
      <c r="B1388" s="86"/>
      <c r="C1388" s="86"/>
      <c r="D1388" s="86"/>
      <c r="E1388" s="86"/>
      <c r="F1388" s="86"/>
      <c r="G1388" s="86"/>
      <c r="H1388" s="86"/>
      <c r="I1388" s="85"/>
      <c r="J1388" s="86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</row>
    <row r="1389" spans="1:32" ht="12.75">
      <c r="A1389" s="86"/>
      <c r="B1389" s="86"/>
      <c r="C1389" s="86"/>
      <c r="D1389" s="86"/>
      <c r="E1389" s="86"/>
      <c r="F1389" s="86"/>
      <c r="G1389" s="86"/>
      <c r="H1389" s="86"/>
      <c r="I1389" s="85"/>
      <c r="J1389" s="86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</row>
    <row r="1390" spans="1:32" ht="12.75">
      <c r="A1390" s="86"/>
      <c r="B1390" s="86"/>
      <c r="C1390" s="86"/>
      <c r="D1390" s="86"/>
      <c r="E1390" s="86"/>
      <c r="F1390" s="86"/>
      <c r="G1390" s="86"/>
      <c r="H1390" s="86"/>
      <c r="I1390" s="85"/>
      <c r="J1390" s="86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</row>
    <row r="1391" spans="1:32" ht="12.75">
      <c r="A1391" s="86"/>
      <c r="B1391" s="86"/>
      <c r="C1391" s="86"/>
      <c r="D1391" s="86"/>
      <c r="E1391" s="86"/>
      <c r="F1391" s="86"/>
      <c r="G1391" s="86"/>
      <c r="H1391" s="86"/>
      <c r="I1391" s="85"/>
      <c r="J1391" s="86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</row>
    <row r="1392" spans="1:32" ht="12.75">
      <c r="A1392" s="86"/>
      <c r="B1392" s="86"/>
      <c r="C1392" s="86"/>
      <c r="D1392" s="86"/>
      <c r="E1392" s="86"/>
      <c r="F1392" s="86"/>
      <c r="G1392" s="86"/>
      <c r="H1392" s="86"/>
      <c r="I1392" s="85"/>
      <c r="J1392" s="86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</row>
    <row r="1393" spans="1:32" ht="12.75">
      <c r="A1393" s="86"/>
      <c r="B1393" s="86"/>
      <c r="C1393" s="86"/>
      <c r="D1393" s="86"/>
      <c r="E1393" s="86"/>
      <c r="F1393" s="86"/>
      <c r="G1393" s="86"/>
      <c r="H1393" s="86"/>
      <c r="I1393" s="85"/>
      <c r="J1393" s="86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</row>
    <row r="1394" spans="1:32" ht="12.75">
      <c r="A1394" s="86"/>
      <c r="B1394" s="86"/>
      <c r="C1394" s="86"/>
      <c r="D1394" s="86"/>
      <c r="E1394" s="86"/>
      <c r="F1394" s="86"/>
      <c r="G1394" s="86"/>
      <c r="H1394" s="86"/>
      <c r="I1394" s="85"/>
      <c r="J1394" s="86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</row>
    <row r="1395" spans="1:32" ht="12.75">
      <c r="A1395" s="86"/>
      <c r="B1395" s="86"/>
      <c r="C1395" s="86"/>
      <c r="D1395" s="86"/>
      <c r="E1395" s="86"/>
      <c r="F1395" s="86"/>
      <c r="G1395" s="86"/>
      <c r="H1395" s="86"/>
      <c r="I1395" s="85"/>
      <c r="J1395" s="86"/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  <c r="W1395" s="86"/>
      <c r="X1395" s="86"/>
      <c r="Y1395" s="86"/>
      <c r="Z1395" s="86"/>
      <c r="AA1395" s="86"/>
      <c r="AB1395" s="86"/>
      <c r="AC1395" s="86"/>
      <c r="AD1395" s="86"/>
      <c r="AE1395" s="86"/>
      <c r="AF1395" s="86"/>
    </row>
    <row r="1396" spans="1:32" ht="12.75">
      <c r="A1396" s="86"/>
      <c r="B1396" s="86"/>
      <c r="C1396" s="86"/>
      <c r="D1396" s="86"/>
      <c r="E1396" s="86"/>
      <c r="F1396" s="86"/>
      <c r="G1396" s="86"/>
      <c r="H1396" s="86"/>
      <c r="I1396" s="85"/>
      <c r="J1396" s="86"/>
      <c r="K1396" s="8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  <c r="W1396" s="86"/>
      <c r="X1396" s="86"/>
      <c r="Y1396" s="86"/>
      <c r="Z1396" s="86"/>
      <c r="AA1396" s="86"/>
      <c r="AB1396" s="86"/>
      <c r="AC1396" s="86"/>
      <c r="AD1396" s="86"/>
      <c r="AE1396" s="86"/>
      <c r="AF1396" s="86"/>
    </row>
    <row r="1397" spans="1:32" ht="12.75">
      <c r="A1397" s="86"/>
      <c r="B1397" s="86"/>
      <c r="C1397" s="86"/>
      <c r="D1397" s="86"/>
      <c r="E1397" s="86"/>
      <c r="F1397" s="86"/>
      <c r="G1397" s="86"/>
      <c r="H1397" s="86"/>
      <c r="I1397" s="85"/>
      <c r="J1397" s="86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  <c r="W1397" s="86"/>
      <c r="X1397" s="86"/>
      <c r="Y1397" s="86"/>
      <c r="Z1397" s="86"/>
      <c r="AA1397" s="86"/>
      <c r="AB1397" s="86"/>
      <c r="AC1397" s="86"/>
      <c r="AD1397" s="86"/>
      <c r="AE1397" s="86"/>
      <c r="AF1397" s="86"/>
    </row>
    <row r="1398" spans="1:32" ht="12.75">
      <c r="A1398" s="86"/>
      <c r="B1398" s="86"/>
      <c r="C1398" s="86"/>
      <c r="D1398" s="86"/>
      <c r="E1398" s="86"/>
      <c r="F1398" s="86"/>
      <c r="G1398" s="86"/>
      <c r="H1398" s="86"/>
      <c r="I1398" s="85"/>
      <c r="J1398" s="86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</row>
    <row r="1399" spans="1:32" ht="12.75">
      <c r="A1399" s="86"/>
      <c r="B1399" s="86"/>
      <c r="C1399" s="86"/>
      <c r="D1399" s="86"/>
      <c r="E1399" s="86"/>
      <c r="F1399" s="86"/>
      <c r="G1399" s="86"/>
      <c r="H1399" s="86"/>
      <c r="I1399" s="85"/>
      <c r="J1399" s="86"/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  <c r="W1399" s="86"/>
      <c r="X1399" s="86"/>
      <c r="Y1399" s="86"/>
      <c r="Z1399" s="86"/>
      <c r="AA1399" s="86"/>
      <c r="AB1399" s="86"/>
      <c r="AC1399" s="86"/>
      <c r="AD1399" s="86"/>
      <c r="AE1399" s="86"/>
      <c r="AF1399" s="86"/>
    </row>
    <row r="1400" spans="1:32" ht="12.75">
      <c r="A1400" s="86"/>
      <c r="B1400" s="86"/>
      <c r="C1400" s="86"/>
      <c r="D1400" s="86"/>
      <c r="E1400" s="86"/>
      <c r="F1400" s="86"/>
      <c r="G1400" s="86"/>
      <c r="H1400" s="86"/>
      <c r="I1400" s="85"/>
      <c r="J1400" s="86"/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</row>
    <row r="1401" spans="1:32" ht="12.75">
      <c r="A1401" s="86"/>
      <c r="B1401" s="86"/>
      <c r="C1401" s="86"/>
      <c r="D1401" s="86"/>
      <c r="E1401" s="86"/>
      <c r="F1401" s="86"/>
      <c r="G1401" s="86"/>
      <c r="H1401" s="86"/>
      <c r="I1401" s="85"/>
      <c r="J1401" s="86"/>
      <c r="K1401" s="8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  <c r="W1401" s="86"/>
      <c r="X1401" s="86"/>
      <c r="Y1401" s="86"/>
      <c r="Z1401" s="86"/>
      <c r="AA1401" s="86"/>
      <c r="AB1401" s="86"/>
      <c r="AC1401" s="86"/>
      <c r="AD1401" s="86"/>
      <c r="AE1401" s="86"/>
      <c r="AF1401" s="86"/>
    </row>
    <row r="1402" spans="1:32" ht="12.75">
      <c r="A1402" s="86"/>
      <c r="B1402" s="86"/>
      <c r="C1402" s="86"/>
      <c r="D1402" s="86"/>
      <c r="E1402" s="86"/>
      <c r="F1402" s="86"/>
      <c r="G1402" s="86"/>
      <c r="H1402" s="86"/>
      <c r="I1402" s="85"/>
      <c r="J1402" s="86"/>
      <c r="K1402" s="8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  <c r="W1402" s="86"/>
      <c r="X1402" s="86"/>
      <c r="Y1402" s="86"/>
      <c r="Z1402" s="86"/>
      <c r="AA1402" s="86"/>
      <c r="AB1402" s="86"/>
      <c r="AC1402" s="86"/>
      <c r="AD1402" s="86"/>
      <c r="AE1402" s="86"/>
      <c r="AF1402" s="86"/>
    </row>
    <row r="1403" spans="1:32" ht="12.75">
      <c r="A1403" s="86"/>
      <c r="B1403" s="86"/>
      <c r="C1403" s="86"/>
      <c r="D1403" s="86"/>
      <c r="E1403" s="86"/>
      <c r="F1403" s="86"/>
      <c r="G1403" s="86"/>
      <c r="H1403" s="86"/>
      <c r="I1403" s="85"/>
      <c r="J1403" s="86"/>
      <c r="K1403" s="8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  <c r="W1403" s="86"/>
      <c r="X1403" s="86"/>
      <c r="Y1403" s="86"/>
      <c r="Z1403" s="86"/>
      <c r="AA1403" s="86"/>
      <c r="AB1403" s="86"/>
      <c r="AC1403" s="86"/>
      <c r="AD1403" s="86"/>
      <c r="AE1403" s="86"/>
      <c r="AF1403" s="86"/>
    </row>
    <row r="1404" spans="1:32" ht="12.75">
      <c r="A1404" s="86"/>
      <c r="B1404" s="86"/>
      <c r="C1404" s="86"/>
      <c r="D1404" s="86"/>
      <c r="E1404" s="86"/>
      <c r="F1404" s="86"/>
      <c r="G1404" s="86"/>
      <c r="H1404" s="86"/>
      <c r="I1404" s="85"/>
      <c r="J1404" s="86"/>
      <c r="K1404" s="8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  <c r="W1404" s="86"/>
      <c r="X1404" s="86"/>
      <c r="Y1404" s="86"/>
      <c r="Z1404" s="86"/>
      <c r="AA1404" s="86"/>
      <c r="AB1404" s="86"/>
      <c r="AC1404" s="86"/>
      <c r="AD1404" s="86"/>
      <c r="AE1404" s="86"/>
      <c r="AF1404" s="86"/>
    </row>
  </sheetData>
  <sheetProtection/>
  <mergeCells count="4">
    <mergeCell ref="A1:A1203"/>
    <mergeCell ref="B1:H1"/>
    <mergeCell ref="G4:G1203"/>
    <mergeCell ref="B2:H2"/>
  </mergeCells>
  <printOptions/>
  <pageMargins left="0.79" right="0.79" top="0.98" bottom="0.98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2:M1210"/>
  <sheetViews>
    <sheetView zoomScalePageLayoutView="0" workbookViewId="0" topLeftCell="A1">
      <selection activeCell="M1206" sqref="K1206:M1206"/>
    </sheetView>
  </sheetViews>
  <sheetFormatPr defaultColWidth="9.140625" defaultRowHeight="12.75"/>
  <cols>
    <col min="1" max="1" width="11.00390625" style="0" customWidth="1"/>
    <col min="2" max="2" width="12.7109375" style="0" customWidth="1"/>
    <col min="3" max="3" width="14.00390625" style="0" customWidth="1"/>
    <col min="4" max="4" width="12.8515625" style="0" customWidth="1"/>
    <col min="6" max="6" width="12.421875" style="0" customWidth="1"/>
    <col min="7" max="7" width="12.00390625" style="0" customWidth="1"/>
    <col min="8" max="8" width="11.8515625" style="0" customWidth="1"/>
    <col min="9" max="9" width="13.7109375" style="0" customWidth="1"/>
    <col min="11" max="11" width="12.00390625" style="0" customWidth="1"/>
    <col min="12" max="12" width="9.7109375" style="0" customWidth="1"/>
    <col min="13" max="13" width="9.421875" style="0" bestFit="1" customWidth="1"/>
    <col min="14" max="14" width="5.421875" style="0" customWidth="1"/>
  </cols>
  <sheetData>
    <row r="2" spans="2:3" ht="12.75">
      <c r="B2" t="s">
        <v>2409</v>
      </c>
      <c r="C2">
        <v>13</v>
      </c>
    </row>
    <row r="3" spans="2:3" ht="12.75">
      <c r="B3" t="s">
        <v>2410</v>
      </c>
      <c r="C3">
        <f>C2*5</f>
        <v>65</v>
      </c>
    </row>
    <row r="6" spans="2:13" ht="26.25" customHeight="1">
      <c r="B6" s="118" t="s">
        <v>2411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2:13" ht="30" customHeight="1">
      <c r="B7" s="10" t="s">
        <v>2430</v>
      </c>
      <c r="C7" s="11" t="s">
        <v>2431</v>
      </c>
      <c r="D7" s="12" t="s">
        <v>2412</v>
      </c>
      <c r="E7" s="12" t="s">
        <v>2413</v>
      </c>
      <c r="F7" s="12" t="s">
        <v>2414</v>
      </c>
      <c r="G7" s="13" t="s">
        <v>2415</v>
      </c>
      <c r="H7" s="13" t="s">
        <v>2416</v>
      </c>
      <c r="I7" s="13" t="s">
        <v>2417</v>
      </c>
      <c r="J7" s="13" t="s">
        <v>2418</v>
      </c>
      <c r="K7" s="17" t="s">
        <v>2419</v>
      </c>
      <c r="L7" s="17" t="s">
        <v>2420</v>
      </c>
      <c r="M7" s="17" t="s">
        <v>2421</v>
      </c>
    </row>
    <row r="8" spans="1:13" s="16" customFormat="1" ht="27.75" customHeight="1" thickBot="1">
      <c r="A8" s="15"/>
      <c r="B8" s="21">
        <v>39353</v>
      </c>
      <c r="C8" s="22">
        <v>1221.54</v>
      </c>
      <c r="D8" s="23">
        <v>1.0035325819066083</v>
      </c>
      <c r="E8" s="23">
        <v>0.003526356994844459</v>
      </c>
      <c r="F8" s="24">
        <v>1.2435193655088444E-05</v>
      </c>
      <c r="G8" s="24">
        <v>0.015542141444231905</v>
      </c>
      <c r="H8" s="23">
        <v>0.0007242371626640483</v>
      </c>
      <c r="I8" s="24">
        <v>0.00024284596006612352</v>
      </c>
      <c r="J8" s="23">
        <v>1.740954717942424E-07</v>
      </c>
      <c r="K8" s="62">
        <f>K1206</f>
        <v>0.24630868061962882</v>
      </c>
      <c r="L8" s="25">
        <f>L1206</f>
        <v>0.16706987971898232</v>
      </c>
      <c r="M8" s="100">
        <f>M1206</f>
        <v>0.15694883342453922</v>
      </c>
    </row>
    <row r="9" spans="2:11" ht="12.75" hidden="1">
      <c r="B9" s="1">
        <v>37623</v>
      </c>
      <c r="C9" s="3">
        <v>514.79</v>
      </c>
      <c r="K9" s="8"/>
    </row>
    <row r="10" spans="2:11" ht="12.75" hidden="1">
      <c r="B10" s="2">
        <v>37624</v>
      </c>
      <c r="C10" s="3">
        <v>519.75</v>
      </c>
      <c r="D10">
        <f aca="true" t="shared" si="0" ref="D10:D73">C10/C9</f>
        <v>1.0096349967948095</v>
      </c>
      <c r="E10">
        <f aca="true" t="shared" si="1" ref="E10:E73">LN(D10)</f>
        <v>0.009588876224243828</v>
      </c>
      <c r="F10" s="4">
        <f aca="true" t="shared" si="2" ref="F10:F73">E10^2</f>
        <v>9.194654724386858E-05</v>
      </c>
      <c r="G10" s="4"/>
      <c r="I10" s="4">
        <f aca="true" t="shared" si="3" ref="I10:I73">(1/($C$3-1))*G10</f>
        <v>0</v>
      </c>
      <c r="J10">
        <f aca="true" t="shared" si="4" ref="J10:J73">(1/($C$3*($C$3-1)))*H10</f>
        <v>0</v>
      </c>
      <c r="K10" s="8">
        <f aca="true" t="shared" si="5" ref="K10:K73">SQRT(I10-J10)</f>
        <v>0</v>
      </c>
    </row>
    <row r="11" spans="2:11" ht="12.75" hidden="1">
      <c r="B11" s="1">
        <v>37628</v>
      </c>
      <c r="C11" s="3">
        <v>518.66</v>
      </c>
      <c r="D11">
        <f t="shared" si="0"/>
        <v>0.9979028379028378</v>
      </c>
      <c r="E11">
        <f t="shared" si="1"/>
        <v>-0.0020993642209387172</v>
      </c>
      <c r="F11" s="4">
        <f t="shared" si="2"/>
        <v>4.4073301321576275E-06</v>
      </c>
      <c r="G11" s="4"/>
      <c r="I11" s="4">
        <f t="shared" si="3"/>
        <v>0</v>
      </c>
      <c r="J11">
        <f t="shared" si="4"/>
        <v>0</v>
      </c>
      <c r="K11" s="8">
        <f t="shared" si="5"/>
        <v>0</v>
      </c>
    </row>
    <row r="12" spans="2:11" ht="12.75" hidden="1">
      <c r="B12" s="2">
        <v>37629</v>
      </c>
      <c r="C12" s="3">
        <v>504.78</v>
      </c>
      <c r="D12">
        <f t="shared" si="0"/>
        <v>0.9732387305749431</v>
      </c>
      <c r="E12">
        <f t="shared" si="1"/>
        <v>-0.027125871726406403</v>
      </c>
      <c r="F12" s="4">
        <f t="shared" si="2"/>
        <v>0.0007358129169174543</v>
      </c>
      <c r="G12" s="4"/>
      <c r="I12" s="4">
        <f t="shared" si="3"/>
        <v>0</v>
      </c>
      <c r="J12">
        <f t="shared" si="4"/>
        <v>0</v>
      </c>
      <c r="K12" s="8">
        <f t="shared" si="5"/>
        <v>0</v>
      </c>
    </row>
    <row r="13" spans="2:11" ht="12.75" hidden="1">
      <c r="B13" s="1">
        <v>37630</v>
      </c>
      <c r="C13" s="3">
        <v>508.27</v>
      </c>
      <c r="D13">
        <f t="shared" si="0"/>
        <v>1.006913903086493</v>
      </c>
      <c r="E13">
        <f t="shared" si="1"/>
        <v>0.006890111656691435</v>
      </c>
      <c r="F13" s="4">
        <f t="shared" si="2"/>
        <v>4.7473638641675186E-05</v>
      </c>
      <c r="G13" s="4"/>
      <c r="I13" s="4">
        <f t="shared" si="3"/>
        <v>0</v>
      </c>
      <c r="J13">
        <f t="shared" si="4"/>
        <v>0</v>
      </c>
      <c r="K13" s="8">
        <f t="shared" si="5"/>
        <v>0</v>
      </c>
    </row>
    <row r="14" spans="2:11" ht="12.75" hidden="1">
      <c r="B14" s="2">
        <v>37631</v>
      </c>
      <c r="C14" s="3">
        <v>514.67</v>
      </c>
      <c r="D14">
        <f t="shared" si="0"/>
        <v>1.0125917327404725</v>
      </c>
      <c r="E14">
        <f t="shared" si="1"/>
        <v>0.012513116132107255</v>
      </c>
      <c r="F14" s="4">
        <f t="shared" si="2"/>
        <v>0.00015657807533560285</v>
      </c>
      <c r="G14" s="4"/>
      <c r="I14" s="4">
        <f t="shared" si="3"/>
        <v>0</v>
      </c>
      <c r="J14">
        <f t="shared" si="4"/>
        <v>0</v>
      </c>
      <c r="K14" s="8">
        <f t="shared" si="5"/>
        <v>0</v>
      </c>
    </row>
    <row r="15" spans="2:11" ht="12.75" hidden="1">
      <c r="B15" s="1">
        <v>37634</v>
      </c>
      <c r="C15" s="3">
        <v>517.08</v>
      </c>
      <c r="D15">
        <f t="shared" si="0"/>
        <v>1.0046826121592478</v>
      </c>
      <c r="E15">
        <f t="shared" si="1"/>
        <v>0.0046716828361710976</v>
      </c>
      <c r="F15" s="4">
        <f t="shared" si="2"/>
        <v>2.182462052177563E-05</v>
      </c>
      <c r="G15" s="4"/>
      <c r="I15" s="4">
        <f t="shared" si="3"/>
        <v>0</v>
      </c>
      <c r="J15">
        <f t="shared" si="4"/>
        <v>0</v>
      </c>
      <c r="K15" s="8">
        <f t="shared" si="5"/>
        <v>0</v>
      </c>
    </row>
    <row r="16" spans="2:11" ht="12.75" hidden="1">
      <c r="B16" s="2">
        <v>37635</v>
      </c>
      <c r="C16" s="3">
        <v>526.01</v>
      </c>
      <c r="D16">
        <f t="shared" si="0"/>
        <v>1.0172700549238027</v>
      </c>
      <c r="E16">
        <f t="shared" si="1"/>
        <v>0.017122622548092364</v>
      </c>
      <c r="F16" s="4">
        <f t="shared" si="2"/>
        <v>0.000293184202924441</v>
      </c>
      <c r="G16" s="4"/>
      <c r="I16" s="4">
        <f t="shared" si="3"/>
        <v>0</v>
      </c>
      <c r="J16">
        <f t="shared" si="4"/>
        <v>0</v>
      </c>
      <c r="K16" s="8">
        <f t="shared" si="5"/>
        <v>0</v>
      </c>
    </row>
    <row r="17" spans="2:11" ht="12.75" hidden="1">
      <c r="B17" s="1">
        <v>37636</v>
      </c>
      <c r="C17" s="3">
        <v>521.32</v>
      </c>
      <c r="D17">
        <f t="shared" si="0"/>
        <v>0.9910838196992454</v>
      </c>
      <c r="E17">
        <f t="shared" si="1"/>
        <v>-0.008956167301320275</v>
      </c>
      <c r="F17" s="4">
        <f t="shared" si="2"/>
        <v>8.02129327292385E-05</v>
      </c>
      <c r="G17" s="4"/>
      <c r="I17" s="4">
        <f t="shared" si="3"/>
        <v>0</v>
      </c>
      <c r="J17">
        <f t="shared" si="4"/>
        <v>0</v>
      </c>
      <c r="K17" s="8">
        <f t="shared" si="5"/>
        <v>0</v>
      </c>
    </row>
    <row r="18" spans="2:11" ht="12.75" hidden="1">
      <c r="B18" s="2">
        <v>37637</v>
      </c>
      <c r="C18" s="3">
        <v>521.44</v>
      </c>
      <c r="D18">
        <f t="shared" si="0"/>
        <v>1.0002301849152153</v>
      </c>
      <c r="E18">
        <f t="shared" si="1"/>
        <v>0.00023015842673247306</v>
      </c>
      <c r="F18" s="4">
        <f t="shared" si="2"/>
        <v>5.297290139596717E-08</v>
      </c>
      <c r="G18" s="4"/>
      <c r="I18" s="4">
        <f t="shared" si="3"/>
        <v>0</v>
      </c>
      <c r="J18">
        <f t="shared" si="4"/>
        <v>0</v>
      </c>
      <c r="K18" s="8">
        <f t="shared" si="5"/>
        <v>0</v>
      </c>
    </row>
    <row r="19" spans="2:11" ht="12.75" hidden="1">
      <c r="B19" s="1">
        <v>37638</v>
      </c>
      <c r="C19" s="3">
        <v>509.61</v>
      </c>
      <c r="D19">
        <f t="shared" si="0"/>
        <v>0.9773128260202515</v>
      </c>
      <c r="E19">
        <f t="shared" si="1"/>
        <v>-0.02294848778992213</v>
      </c>
      <c r="F19" s="4">
        <f t="shared" si="2"/>
        <v>0.0005266330918442052</v>
      </c>
      <c r="G19" s="4"/>
      <c r="I19" s="4">
        <f t="shared" si="3"/>
        <v>0</v>
      </c>
      <c r="J19">
        <f t="shared" si="4"/>
        <v>0</v>
      </c>
      <c r="K19" s="8">
        <f t="shared" si="5"/>
        <v>0</v>
      </c>
    </row>
    <row r="20" spans="2:11" ht="12.75" hidden="1">
      <c r="B20" s="2">
        <v>37641</v>
      </c>
      <c r="C20" s="3">
        <v>515.77</v>
      </c>
      <c r="D20">
        <f t="shared" si="0"/>
        <v>1.0120876748886403</v>
      </c>
      <c r="E20">
        <f t="shared" si="1"/>
        <v>0.012015202378110736</v>
      </c>
      <c r="F20" s="4">
        <f t="shared" si="2"/>
        <v>0.0001443650881869579</v>
      </c>
      <c r="G20" s="4"/>
      <c r="I20" s="4">
        <f t="shared" si="3"/>
        <v>0</v>
      </c>
      <c r="J20">
        <f t="shared" si="4"/>
        <v>0</v>
      </c>
      <c r="K20" s="8">
        <f t="shared" si="5"/>
        <v>0</v>
      </c>
    </row>
    <row r="21" spans="2:11" ht="12.75" hidden="1">
      <c r="B21" s="1">
        <v>37642</v>
      </c>
      <c r="C21" s="3">
        <v>508.64</v>
      </c>
      <c r="D21">
        <f t="shared" si="0"/>
        <v>0.9861760086860423</v>
      </c>
      <c r="E21">
        <f t="shared" si="1"/>
        <v>-0.013920432514947588</v>
      </c>
      <c r="F21" s="4">
        <f t="shared" si="2"/>
        <v>0.00019377844140321002</v>
      </c>
      <c r="G21" s="4"/>
      <c r="I21" s="4">
        <f t="shared" si="3"/>
        <v>0</v>
      </c>
      <c r="J21">
        <f t="shared" si="4"/>
        <v>0</v>
      </c>
      <c r="K21" s="8">
        <f t="shared" si="5"/>
        <v>0</v>
      </c>
    </row>
    <row r="22" spans="2:11" ht="12.75" hidden="1">
      <c r="B22" s="2">
        <v>37643</v>
      </c>
      <c r="C22" s="3">
        <v>500.38</v>
      </c>
      <c r="D22">
        <f t="shared" si="0"/>
        <v>0.9837606165460837</v>
      </c>
      <c r="E22">
        <f t="shared" si="1"/>
        <v>-0.016372687394058817</v>
      </c>
      <c r="F22" s="4">
        <f t="shared" si="2"/>
        <v>0.0002680648925035725</v>
      </c>
      <c r="G22" s="4"/>
      <c r="I22" s="4">
        <f t="shared" si="3"/>
        <v>0</v>
      </c>
      <c r="J22">
        <f t="shared" si="4"/>
        <v>0</v>
      </c>
      <c r="K22" s="8">
        <f t="shared" si="5"/>
        <v>0</v>
      </c>
    </row>
    <row r="23" spans="2:11" ht="12.75" hidden="1">
      <c r="B23" s="1">
        <v>37644</v>
      </c>
      <c r="C23" s="3">
        <v>497.97</v>
      </c>
      <c r="D23">
        <f t="shared" si="0"/>
        <v>0.9951836604180824</v>
      </c>
      <c r="E23">
        <f t="shared" si="1"/>
        <v>-0.004827975522195841</v>
      </c>
      <c r="F23" s="4">
        <f t="shared" si="2"/>
        <v>2.3309347642922204E-05</v>
      </c>
      <c r="G23" s="4"/>
      <c r="I23" s="4">
        <f t="shared" si="3"/>
        <v>0</v>
      </c>
      <c r="J23">
        <f t="shared" si="4"/>
        <v>0</v>
      </c>
      <c r="K23" s="8">
        <f t="shared" si="5"/>
        <v>0</v>
      </c>
    </row>
    <row r="24" spans="2:11" ht="12.75" hidden="1">
      <c r="B24" s="2">
        <v>37645</v>
      </c>
      <c r="C24" s="3">
        <v>494.18</v>
      </c>
      <c r="D24">
        <f t="shared" si="0"/>
        <v>0.9923890997449645</v>
      </c>
      <c r="E24">
        <f t="shared" si="1"/>
        <v>-0.007640010956206851</v>
      </c>
      <c r="F24" s="4">
        <f t="shared" si="2"/>
        <v>5.8369767410960716E-05</v>
      </c>
      <c r="G24" s="4"/>
      <c r="I24" s="4">
        <f t="shared" si="3"/>
        <v>0</v>
      </c>
      <c r="J24">
        <f t="shared" si="4"/>
        <v>0</v>
      </c>
      <c r="K24" s="8">
        <f t="shared" si="5"/>
        <v>0</v>
      </c>
    </row>
    <row r="25" spans="2:11" ht="12.75" hidden="1">
      <c r="B25" s="1">
        <v>37648</v>
      </c>
      <c r="C25" s="3">
        <v>475.65</v>
      </c>
      <c r="D25">
        <f t="shared" si="0"/>
        <v>0.9625035412197984</v>
      </c>
      <c r="E25">
        <f t="shared" si="1"/>
        <v>-0.038217533637565006</v>
      </c>
      <c r="F25" s="4">
        <f t="shared" si="2"/>
        <v>0.0014605798773384127</v>
      </c>
      <c r="G25" s="4"/>
      <c r="I25" s="4">
        <f t="shared" si="3"/>
        <v>0</v>
      </c>
      <c r="J25">
        <f t="shared" si="4"/>
        <v>0</v>
      </c>
      <c r="K25" s="8">
        <f t="shared" si="5"/>
        <v>0</v>
      </c>
    </row>
    <row r="26" spans="2:11" ht="12.75" hidden="1">
      <c r="B26" s="2">
        <v>37649</v>
      </c>
      <c r="C26" s="3">
        <v>469.16</v>
      </c>
      <c r="D26">
        <f t="shared" si="0"/>
        <v>0.9863555135078315</v>
      </c>
      <c r="E26">
        <f t="shared" si="1"/>
        <v>-0.013738427999161642</v>
      </c>
      <c r="F26" s="4">
        <f t="shared" si="2"/>
        <v>0.00018874440388814853</v>
      </c>
      <c r="G26" s="4"/>
      <c r="I26" s="4">
        <f t="shared" si="3"/>
        <v>0</v>
      </c>
      <c r="J26">
        <f t="shared" si="4"/>
        <v>0</v>
      </c>
      <c r="K26" s="8">
        <f t="shared" si="5"/>
        <v>0</v>
      </c>
    </row>
    <row r="27" spans="2:11" ht="12.75" hidden="1">
      <c r="B27" s="1">
        <v>37650</v>
      </c>
      <c r="C27" s="3">
        <v>466.82</v>
      </c>
      <c r="D27">
        <f t="shared" si="0"/>
        <v>0.9950123625202489</v>
      </c>
      <c r="E27">
        <f t="shared" si="1"/>
        <v>-0.005000117257263255</v>
      </c>
      <c r="F27" s="4">
        <f t="shared" si="2"/>
        <v>2.5001172586381818E-05</v>
      </c>
      <c r="G27" s="4"/>
      <c r="I27" s="4">
        <f t="shared" si="3"/>
        <v>0</v>
      </c>
      <c r="J27">
        <f t="shared" si="4"/>
        <v>0</v>
      </c>
      <c r="K27" s="8">
        <f t="shared" si="5"/>
        <v>0</v>
      </c>
    </row>
    <row r="28" spans="2:11" ht="12.75" hidden="1">
      <c r="B28" s="2">
        <v>37651</v>
      </c>
      <c r="C28" s="3">
        <v>479.68</v>
      </c>
      <c r="D28">
        <f t="shared" si="0"/>
        <v>1.0275480913414163</v>
      </c>
      <c r="E28">
        <f t="shared" si="1"/>
        <v>0.027175470518191757</v>
      </c>
      <c r="F28" s="4">
        <f t="shared" si="2"/>
        <v>0.0007385061978851093</v>
      </c>
      <c r="G28" s="4"/>
      <c r="I28" s="4">
        <f t="shared" si="3"/>
        <v>0</v>
      </c>
      <c r="J28">
        <f t="shared" si="4"/>
        <v>0</v>
      </c>
      <c r="K28" s="8">
        <f t="shared" si="5"/>
        <v>0</v>
      </c>
    </row>
    <row r="29" spans="2:11" ht="12.75" hidden="1">
      <c r="B29" s="1">
        <v>37652</v>
      </c>
      <c r="C29" s="3">
        <v>477.8</v>
      </c>
      <c r="D29">
        <f t="shared" si="0"/>
        <v>0.9960807204803203</v>
      </c>
      <c r="E29">
        <f t="shared" si="1"/>
        <v>-0.003926980022523678</v>
      </c>
      <c r="F29" s="4">
        <f t="shared" si="2"/>
        <v>1.5421172097300068E-05</v>
      </c>
      <c r="G29" s="4"/>
      <c r="I29" s="4">
        <f t="shared" si="3"/>
        <v>0</v>
      </c>
      <c r="J29">
        <f t="shared" si="4"/>
        <v>0</v>
      </c>
      <c r="K29" s="8">
        <f t="shared" si="5"/>
        <v>0</v>
      </c>
    </row>
    <row r="30" spans="2:11" ht="12.75" hidden="1">
      <c r="B30" s="2">
        <v>37655</v>
      </c>
      <c r="C30" s="3">
        <v>481.8</v>
      </c>
      <c r="D30">
        <f t="shared" si="0"/>
        <v>1.008371703641691</v>
      </c>
      <c r="E30">
        <f t="shared" si="1"/>
        <v>0.008336855289061789</v>
      </c>
      <c r="F30" s="4">
        <f t="shared" si="2"/>
        <v>6.950315611075753E-05</v>
      </c>
      <c r="G30" s="4"/>
      <c r="I30" s="4">
        <f t="shared" si="3"/>
        <v>0</v>
      </c>
      <c r="J30">
        <f t="shared" si="4"/>
        <v>0</v>
      </c>
      <c r="K30" s="8">
        <f t="shared" si="5"/>
        <v>0</v>
      </c>
    </row>
    <row r="31" spans="2:11" ht="12.75" hidden="1">
      <c r="B31" s="1">
        <v>37656</v>
      </c>
      <c r="C31" s="3">
        <v>464</v>
      </c>
      <c r="D31">
        <f t="shared" si="0"/>
        <v>0.963055209630552</v>
      </c>
      <c r="E31">
        <f t="shared" si="1"/>
        <v>-0.0376445379545158</v>
      </c>
      <c r="F31" s="4">
        <f t="shared" si="2"/>
        <v>0.0014171112378089806</v>
      </c>
      <c r="G31" s="4"/>
      <c r="I31" s="4">
        <f t="shared" si="3"/>
        <v>0</v>
      </c>
      <c r="J31">
        <f t="shared" si="4"/>
        <v>0</v>
      </c>
      <c r="K31" s="8">
        <f t="shared" si="5"/>
        <v>0</v>
      </c>
    </row>
    <row r="32" spans="2:11" ht="12.75" hidden="1">
      <c r="B32" s="2">
        <v>37657</v>
      </c>
      <c r="C32" s="3">
        <v>476.34</v>
      </c>
      <c r="D32">
        <f t="shared" si="0"/>
        <v>1.026594827586207</v>
      </c>
      <c r="E32">
        <f t="shared" si="1"/>
        <v>0.026247332738821766</v>
      </c>
      <c r="F32" s="4">
        <f t="shared" si="2"/>
        <v>0.0006889224759024249</v>
      </c>
      <c r="G32" s="4"/>
      <c r="I32" s="4">
        <f t="shared" si="3"/>
        <v>0</v>
      </c>
      <c r="J32">
        <f t="shared" si="4"/>
        <v>0</v>
      </c>
      <c r="K32" s="8">
        <f t="shared" si="5"/>
        <v>0</v>
      </c>
    </row>
    <row r="33" spans="2:11" ht="12.75" hidden="1">
      <c r="B33" s="1">
        <v>37658</v>
      </c>
      <c r="C33" s="3">
        <v>474.25</v>
      </c>
      <c r="D33">
        <f t="shared" si="0"/>
        <v>0.9956123777133981</v>
      </c>
      <c r="E33">
        <f t="shared" si="1"/>
        <v>-0.0043972761499533755</v>
      </c>
      <c r="F33" s="4">
        <f t="shared" si="2"/>
        <v>1.9336037538948782E-05</v>
      </c>
      <c r="G33" s="4"/>
      <c r="I33" s="4">
        <f t="shared" si="3"/>
        <v>0</v>
      </c>
      <c r="J33">
        <f t="shared" si="4"/>
        <v>0</v>
      </c>
      <c r="K33" s="8">
        <f t="shared" si="5"/>
        <v>0</v>
      </c>
    </row>
    <row r="34" spans="2:11" ht="12.75" hidden="1">
      <c r="B34" s="2">
        <v>37659</v>
      </c>
      <c r="C34" s="3">
        <v>466.97</v>
      </c>
      <c r="D34">
        <f t="shared" si="0"/>
        <v>0.984649446494465</v>
      </c>
      <c r="E34">
        <f t="shared" si="1"/>
        <v>-0.015469593038386223</v>
      </c>
      <c r="F34" s="4">
        <f t="shared" si="2"/>
        <v>0.0002393083087732875</v>
      </c>
      <c r="G34" s="4"/>
      <c r="I34" s="4">
        <f t="shared" si="3"/>
        <v>0</v>
      </c>
      <c r="J34">
        <f t="shared" si="4"/>
        <v>0</v>
      </c>
      <c r="K34" s="8">
        <f t="shared" si="5"/>
        <v>0</v>
      </c>
    </row>
    <row r="35" spans="2:11" ht="12.75" hidden="1">
      <c r="B35" s="1">
        <v>37662</v>
      </c>
      <c r="C35" s="3">
        <v>456.53</v>
      </c>
      <c r="D35">
        <f t="shared" si="0"/>
        <v>0.977643103411354</v>
      </c>
      <c r="E35">
        <f t="shared" si="1"/>
        <v>-0.022610600485894</v>
      </c>
      <c r="F35" s="4">
        <f t="shared" si="2"/>
        <v>0.00051123925433271</v>
      </c>
      <c r="G35" s="4"/>
      <c r="I35" s="4">
        <f t="shared" si="3"/>
        <v>0</v>
      </c>
      <c r="J35">
        <f t="shared" si="4"/>
        <v>0</v>
      </c>
      <c r="K35" s="8">
        <f t="shared" si="5"/>
        <v>0</v>
      </c>
    </row>
    <row r="36" spans="2:11" ht="12.75" hidden="1">
      <c r="B36" s="2">
        <v>37663</v>
      </c>
      <c r="C36" s="3">
        <v>469.07</v>
      </c>
      <c r="D36">
        <f t="shared" si="0"/>
        <v>1.0274680743872253</v>
      </c>
      <c r="E36">
        <f t="shared" si="1"/>
        <v>0.02709759574954916</v>
      </c>
      <c r="F36" s="4">
        <f t="shared" si="2"/>
        <v>0.0007342796954059848</v>
      </c>
      <c r="G36" s="4"/>
      <c r="I36" s="4">
        <f t="shared" si="3"/>
        <v>0</v>
      </c>
      <c r="J36">
        <f t="shared" si="4"/>
        <v>0</v>
      </c>
      <c r="K36" s="8">
        <f t="shared" si="5"/>
        <v>0</v>
      </c>
    </row>
    <row r="37" spans="2:11" ht="12.75" hidden="1">
      <c r="B37" s="1">
        <v>37664</v>
      </c>
      <c r="C37" s="3">
        <v>473.17</v>
      </c>
      <c r="D37">
        <f t="shared" si="0"/>
        <v>1.0087406996823503</v>
      </c>
      <c r="E37">
        <f t="shared" si="1"/>
        <v>0.008702720913770863</v>
      </c>
      <c r="F37" s="4">
        <f t="shared" si="2"/>
        <v>7.573735130298477E-05</v>
      </c>
      <c r="G37" s="4"/>
      <c r="I37" s="4">
        <f t="shared" si="3"/>
        <v>0</v>
      </c>
      <c r="J37">
        <f t="shared" si="4"/>
        <v>0</v>
      </c>
      <c r="K37" s="8">
        <f t="shared" si="5"/>
        <v>0</v>
      </c>
    </row>
    <row r="38" spans="2:11" ht="12.75" hidden="1">
      <c r="B38" s="2">
        <v>37665</v>
      </c>
      <c r="C38" s="3">
        <v>474.3</v>
      </c>
      <c r="D38">
        <f t="shared" si="0"/>
        <v>1.0023881480229093</v>
      </c>
      <c r="E38">
        <f t="shared" si="1"/>
        <v>0.0023853009293725775</v>
      </c>
      <c r="F38" s="4">
        <f t="shared" si="2"/>
        <v>5.689660523665682E-06</v>
      </c>
      <c r="G38" s="4"/>
      <c r="I38" s="4">
        <f t="shared" si="3"/>
        <v>0</v>
      </c>
      <c r="J38">
        <f t="shared" si="4"/>
        <v>0</v>
      </c>
      <c r="K38" s="8">
        <f t="shared" si="5"/>
        <v>0</v>
      </c>
    </row>
    <row r="39" spans="2:11" ht="12.75" hidden="1">
      <c r="B39" s="1">
        <v>37666</v>
      </c>
      <c r="C39" s="3">
        <v>479.38</v>
      </c>
      <c r="D39">
        <f t="shared" si="0"/>
        <v>1.0107105207674467</v>
      </c>
      <c r="E39">
        <f t="shared" si="1"/>
        <v>0.010653569431308291</v>
      </c>
      <c r="F39" s="4">
        <f t="shared" si="2"/>
        <v>0.00011349854162770646</v>
      </c>
      <c r="G39" s="4"/>
      <c r="I39" s="4">
        <f t="shared" si="3"/>
        <v>0</v>
      </c>
      <c r="J39">
        <f t="shared" si="4"/>
        <v>0</v>
      </c>
      <c r="K39" s="8">
        <f t="shared" si="5"/>
        <v>0</v>
      </c>
    </row>
    <row r="40" spans="2:11" ht="12.75" hidden="1">
      <c r="B40" s="2">
        <v>37669</v>
      </c>
      <c r="C40" s="3">
        <v>493.91</v>
      </c>
      <c r="D40">
        <f t="shared" si="0"/>
        <v>1.0303099837289833</v>
      </c>
      <c r="E40">
        <f t="shared" si="1"/>
        <v>0.02985971204033231</v>
      </c>
      <c r="F40" s="4">
        <f t="shared" si="2"/>
        <v>0.0008916024031315663</v>
      </c>
      <c r="G40" s="4"/>
      <c r="I40" s="4">
        <f t="shared" si="3"/>
        <v>0</v>
      </c>
      <c r="J40">
        <f t="shared" si="4"/>
        <v>0</v>
      </c>
      <c r="K40" s="8">
        <f t="shared" si="5"/>
        <v>0</v>
      </c>
    </row>
    <row r="41" spans="2:11" ht="12.75" hidden="1">
      <c r="B41" s="1">
        <v>37670</v>
      </c>
      <c r="C41" s="3">
        <v>499.17</v>
      </c>
      <c r="D41">
        <f t="shared" si="0"/>
        <v>1.0106497135105585</v>
      </c>
      <c r="E41">
        <f t="shared" si="1"/>
        <v>0.010593404740348854</v>
      </c>
      <c r="F41" s="4">
        <f t="shared" si="2"/>
        <v>0.00011222022399284557</v>
      </c>
      <c r="G41" s="4"/>
      <c r="I41" s="4">
        <f t="shared" si="3"/>
        <v>0</v>
      </c>
      <c r="J41">
        <f t="shared" si="4"/>
        <v>0</v>
      </c>
      <c r="K41" s="8">
        <f t="shared" si="5"/>
        <v>0</v>
      </c>
    </row>
    <row r="42" spans="2:11" ht="12.75" hidden="1">
      <c r="B42" s="2">
        <v>37671</v>
      </c>
      <c r="C42" s="3">
        <v>491.29</v>
      </c>
      <c r="D42">
        <f t="shared" si="0"/>
        <v>0.9842137948995332</v>
      </c>
      <c r="E42">
        <f t="shared" si="1"/>
        <v>-0.015912134290498012</v>
      </c>
      <c r="F42" s="4">
        <f t="shared" si="2"/>
        <v>0.0002531960176788427</v>
      </c>
      <c r="G42" s="4"/>
      <c r="I42" s="4">
        <f t="shared" si="3"/>
        <v>0</v>
      </c>
      <c r="J42">
        <f t="shared" si="4"/>
        <v>0</v>
      </c>
      <c r="K42" s="8">
        <f t="shared" si="5"/>
        <v>0</v>
      </c>
    </row>
    <row r="43" spans="2:11" ht="12.75" hidden="1">
      <c r="B43" s="1">
        <v>37672</v>
      </c>
      <c r="C43" s="3">
        <v>479.98</v>
      </c>
      <c r="D43">
        <f t="shared" si="0"/>
        <v>0.9769789737222414</v>
      </c>
      <c r="E43">
        <f t="shared" si="1"/>
        <v>-0.02329014843783733</v>
      </c>
      <c r="F43" s="4">
        <f t="shared" si="2"/>
        <v>0.0005424310142564966</v>
      </c>
      <c r="G43" s="4"/>
      <c r="I43" s="4">
        <f t="shared" si="3"/>
        <v>0</v>
      </c>
      <c r="J43">
        <f t="shared" si="4"/>
        <v>0</v>
      </c>
      <c r="K43" s="8">
        <f t="shared" si="5"/>
        <v>0</v>
      </c>
    </row>
    <row r="44" spans="2:11" ht="12.75" hidden="1">
      <c r="B44" s="2">
        <v>37673</v>
      </c>
      <c r="C44" s="3">
        <v>478.19</v>
      </c>
      <c r="D44">
        <f t="shared" si="0"/>
        <v>0.9962706779449143</v>
      </c>
      <c r="E44">
        <f t="shared" si="1"/>
        <v>-0.00373629331402458</v>
      </c>
      <c r="F44" s="4">
        <f t="shared" si="2"/>
        <v>1.395988772842478E-05</v>
      </c>
      <c r="G44" s="4"/>
      <c r="I44" s="4">
        <f t="shared" si="3"/>
        <v>0</v>
      </c>
      <c r="J44">
        <f t="shared" si="4"/>
        <v>0</v>
      </c>
      <c r="K44" s="8">
        <f t="shared" si="5"/>
        <v>0</v>
      </c>
    </row>
    <row r="45" spans="2:11" ht="12.75" hidden="1">
      <c r="B45" s="1">
        <v>37676</v>
      </c>
      <c r="C45" s="3">
        <v>474.47</v>
      </c>
      <c r="D45">
        <f t="shared" si="0"/>
        <v>0.9922206654258768</v>
      </c>
      <c r="E45">
        <f t="shared" si="1"/>
        <v>-0.007809751448718787</v>
      </c>
      <c r="F45" s="4">
        <f t="shared" si="2"/>
        <v>6.0992217690765196E-05</v>
      </c>
      <c r="G45" s="4"/>
      <c r="I45" s="4">
        <f t="shared" si="3"/>
        <v>0</v>
      </c>
      <c r="J45">
        <f t="shared" si="4"/>
        <v>0</v>
      </c>
      <c r="K45" s="8">
        <f t="shared" si="5"/>
        <v>0</v>
      </c>
    </row>
    <row r="46" spans="2:11" ht="12.75" hidden="1">
      <c r="B46" s="2">
        <v>37677</v>
      </c>
      <c r="C46" s="3">
        <v>461.46</v>
      </c>
      <c r="D46">
        <f t="shared" si="0"/>
        <v>0.972579931291757</v>
      </c>
      <c r="E46">
        <f t="shared" si="1"/>
        <v>-0.027803015307429547</v>
      </c>
      <c r="F46" s="4">
        <f t="shared" si="2"/>
        <v>0.0007730076601851618</v>
      </c>
      <c r="G46" s="4"/>
      <c r="I46" s="4">
        <f t="shared" si="3"/>
        <v>0</v>
      </c>
      <c r="J46">
        <f t="shared" si="4"/>
        <v>0</v>
      </c>
      <c r="K46" s="8">
        <f t="shared" si="5"/>
        <v>0</v>
      </c>
    </row>
    <row r="47" spans="2:11" ht="12.75" hidden="1">
      <c r="B47" s="1">
        <v>37678</v>
      </c>
      <c r="C47" s="3">
        <v>459.1</v>
      </c>
      <c r="D47">
        <f t="shared" si="0"/>
        <v>0.9948857972521996</v>
      </c>
      <c r="E47">
        <f t="shared" si="1"/>
        <v>-0.0051273250418410075</v>
      </c>
      <c r="F47" s="4">
        <f t="shared" si="2"/>
        <v>2.628946208468989E-05</v>
      </c>
      <c r="G47" s="4"/>
      <c r="I47" s="4">
        <f t="shared" si="3"/>
        <v>0</v>
      </c>
      <c r="J47">
        <f t="shared" si="4"/>
        <v>0</v>
      </c>
      <c r="K47" s="8">
        <f t="shared" si="5"/>
        <v>0</v>
      </c>
    </row>
    <row r="48" spans="2:11" ht="12.75" hidden="1">
      <c r="B48" s="2">
        <v>37679</v>
      </c>
      <c r="C48" s="3">
        <v>464</v>
      </c>
      <c r="D48">
        <f t="shared" si="0"/>
        <v>1.0106730559790895</v>
      </c>
      <c r="E48">
        <f t="shared" si="1"/>
        <v>0.010616500971078897</v>
      </c>
      <c r="F48" s="4">
        <f t="shared" si="2"/>
        <v>0.00011271009286891916</v>
      </c>
      <c r="G48" s="4"/>
      <c r="I48" s="4">
        <f t="shared" si="3"/>
        <v>0</v>
      </c>
      <c r="J48">
        <f t="shared" si="4"/>
        <v>0</v>
      </c>
      <c r="K48" s="8">
        <f t="shared" si="5"/>
        <v>0</v>
      </c>
    </row>
    <row r="49" spans="2:11" ht="12.75" hidden="1">
      <c r="B49" s="1">
        <v>37680</v>
      </c>
      <c r="C49" s="3">
        <v>469.97</v>
      </c>
      <c r="D49">
        <f t="shared" si="0"/>
        <v>1.012866379310345</v>
      </c>
      <c r="E49">
        <f t="shared" si="1"/>
        <v>0.01278431065340753</v>
      </c>
      <c r="F49" s="4">
        <f t="shared" si="2"/>
        <v>0.00016343859888282925</v>
      </c>
      <c r="G49" s="4"/>
      <c r="I49" s="4">
        <f t="shared" si="3"/>
        <v>0</v>
      </c>
      <c r="J49">
        <f t="shared" si="4"/>
        <v>0</v>
      </c>
      <c r="K49" s="8">
        <f t="shared" si="5"/>
        <v>0</v>
      </c>
    </row>
    <row r="50" spans="2:11" ht="12.75" hidden="1">
      <c r="B50" s="2">
        <v>37683</v>
      </c>
      <c r="C50" s="3">
        <v>471.43</v>
      </c>
      <c r="D50">
        <f t="shared" si="0"/>
        <v>1.0031065812711448</v>
      </c>
      <c r="E50">
        <f t="shared" si="1"/>
        <v>0.003101765818034433</v>
      </c>
      <c r="F50" s="4">
        <f t="shared" si="2"/>
        <v>9.620951189926816E-06</v>
      </c>
      <c r="G50" s="4"/>
      <c r="I50" s="4">
        <f t="shared" si="3"/>
        <v>0</v>
      </c>
      <c r="J50">
        <f t="shared" si="4"/>
        <v>0</v>
      </c>
      <c r="K50" s="8">
        <f t="shared" si="5"/>
        <v>0</v>
      </c>
    </row>
    <row r="51" spans="2:11" ht="12.75" hidden="1">
      <c r="B51" s="1">
        <v>37684</v>
      </c>
      <c r="C51" s="3">
        <v>463.13</v>
      </c>
      <c r="D51">
        <f t="shared" si="0"/>
        <v>0.9823939927454765</v>
      </c>
      <c r="E51">
        <f t="shared" si="1"/>
        <v>-0.017762836484302227</v>
      </c>
      <c r="F51" s="4">
        <f t="shared" si="2"/>
        <v>0.00031551835996805833</v>
      </c>
      <c r="G51" s="4"/>
      <c r="I51" s="4">
        <f t="shared" si="3"/>
        <v>0</v>
      </c>
      <c r="J51">
        <f t="shared" si="4"/>
        <v>0</v>
      </c>
      <c r="K51" s="8">
        <f t="shared" si="5"/>
        <v>0</v>
      </c>
    </row>
    <row r="52" spans="2:11" ht="12.75" hidden="1">
      <c r="B52" s="2">
        <v>37685</v>
      </c>
      <c r="C52" s="3">
        <v>459.64</v>
      </c>
      <c r="D52">
        <f t="shared" si="0"/>
        <v>0.9924643188737503</v>
      </c>
      <c r="E52">
        <f t="shared" si="1"/>
        <v>-0.007564217823962167</v>
      </c>
      <c r="F52" s="4">
        <f t="shared" si="2"/>
        <v>5.721739128834695E-05</v>
      </c>
      <c r="G52" s="4"/>
      <c r="I52" s="4">
        <f t="shared" si="3"/>
        <v>0</v>
      </c>
      <c r="J52">
        <f t="shared" si="4"/>
        <v>0</v>
      </c>
      <c r="K52" s="8">
        <f t="shared" si="5"/>
        <v>0</v>
      </c>
    </row>
    <row r="53" spans="2:11" ht="12.75" hidden="1">
      <c r="B53" s="1">
        <v>37686</v>
      </c>
      <c r="C53" s="3">
        <v>457.71</v>
      </c>
      <c r="D53">
        <f t="shared" si="0"/>
        <v>0.9958010617004612</v>
      </c>
      <c r="E53">
        <f t="shared" si="1"/>
        <v>-0.004207778596212512</v>
      </c>
      <c r="F53" s="4">
        <f t="shared" si="2"/>
        <v>1.770540071474414E-05</v>
      </c>
      <c r="G53" s="4"/>
      <c r="I53" s="4">
        <f t="shared" si="3"/>
        <v>0</v>
      </c>
      <c r="J53">
        <f t="shared" si="4"/>
        <v>0</v>
      </c>
      <c r="K53" s="8">
        <f t="shared" si="5"/>
        <v>0</v>
      </c>
    </row>
    <row r="54" spans="2:11" ht="12.75" hidden="1">
      <c r="B54" s="2">
        <v>37687</v>
      </c>
      <c r="C54" s="3">
        <v>452.03</v>
      </c>
      <c r="D54">
        <f t="shared" si="0"/>
        <v>0.9875903956653777</v>
      </c>
      <c r="E54">
        <f t="shared" si="1"/>
        <v>-0.012487246482075921</v>
      </c>
      <c r="F54" s="4">
        <f t="shared" si="2"/>
        <v>0.00015593132470411748</v>
      </c>
      <c r="G54" s="4"/>
      <c r="I54" s="4">
        <f t="shared" si="3"/>
        <v>0</v>
      </c>
      <c r="J54">
        <f t="shared" si="4"/>
        <v>0</v>
      </c>
      <c r="K54" s="8">
        <f t="shared" si="5"/>
        <v>0</v>
      </c>
    </row>
    <row r="55" spans="2:11" ht="12.75" hidden="1">
      <c r="B55" s="1">
        <v>37690</v>
      </c>
      <c r="C55" s="3">
        <v>446</v>
      </c>
      <c r="D55">
        <f t="shared" si="0"/>
        <v>0.9866601774218526</v>
      </c>
      <c r="E55">
        <f t="shared" si="1"/>
        <v>-0.013429597291080352</v>
      </c>
      <c r="F55" s="4">
        <f t="shared" si="2"/>
        <v>0.00018035408340059275</v>
      </c>
      <c r="G55" s="4"/>
      <c r="I55" s="4">
        <f t="shared" si="3"/>
        <v>0</v>
      </c>
      <c r="J55">
        <f t="shared" si="4"/>
        <v>0</v>
      </c>
      <c r="K55" s="8">
        <f t="shared" si="5"/>
        <v>0</v>
      </c>
    </row>
    <row r="56" spans="2:11" ht="12.75" hidden="1">
      <c r="B56" s="2">
        <v>37691</v>
      </c>
      <c r="C56" s="3">
        <v>440.82</v>
      </c>
      <c r="D56">
        <f t="shared" si="0"/>
        <v>0.9883856502242152</v>
      </c>
      <c r="E56">
        <f t="shared" si="1"/>
        <v>-0.011682323159823045</v>
      </c>
      <c r="F56" s="4">
        <f t="shared" si="2"/>
        <v>0.0001364766744105379</v>
      </c>
      <c r="G56" s="4"/>
      <c r="I56" s="4">
        <f t="shared" si="3"/>
        <v>0</v>
      </c>
      <c r="J56">
        <f t="shared" si="4"/>
        <v>0</v>
      </c>
      <c r="K56" s="8">
        <f t="shared" si="5"/>
        <v>0</v>
      </c>
    </row>
    <row r="57" spans="2:11" ht="12.75" hidden="1">
      <c r="B57" s="1">
        <v>37692</v>
      </c>
      <c r="C57" s="3">
        <v>432.36</v>
      </c>
      <c r="D57">
        <f t="shared" si="0"/>
        <v>0.9808084932625561</v>
      </c>
      <c r="E57">
        <f t="shared" si="1"/>
        <v>-0.01937805431223889</v>
      </c>
      <c r="F57" s="4">
        <f t="shared" si="2"/>
        <v>0.00037550898892808025</v>
      </c>
      <c r="G57" s="4"/>
      <c r="I57" s="4">
        <f t="shared" si="3"/>
        <v>0</v>
      </c>
      <c r="J57">
        <f t="shared" si="4"/>
        <v>0</v>
      </c>
      <c r="K57" s="8">
        <f t="shared" si="5"/>
        <v>0</v>
      </c>
    </row>
    <row r="58" spans="2:11" ht="12.75" hidden="1">
      <c r="B58" s="2">
        <v>37693</v>
      </c>
      <c r="C58" s="3">
        <v>450.74</v>
      </c>
      <c r="D58">
        <f t="shared" si="0"/>
        <v>1.0425108705708206</v>
      </c>
      <c r="E58">
        <f t="shared" si="1"/>
        <v>0.04163210204251736</v>
      </c>
      <c r="F58" s="4">
        <f t="shared" si="2"/>
        <v>0.0017332319204785783</v>
      </c>
      <c r="G58" s="4"/>
      <c r="I58" s="4">
        <f t="shared" si="3"/>
        <v>0</v>
      </c>
      <c r="J58">
        <f t="shared" si="4"/>
        <v>0</v>
      </c>
      <c r="K58" s="8">
        <f t="shared" si="5"/>
        <v>0</v>
      </c>
    </row>
    <row r="59" spans="2:11" ht="12.75" hidden="1">
      <c r="B59" s="1">
        <v>37694</v>
      </c>
      <c r="C59" s="3">
        <v>465.77</v>
      </c>
      <c r="D59">
        <f t="shared" si="0"/>
        <v>1.0333451657274704</v>
      </c>
      <c r="E59">
        <f t="shared" si="1"/>
        <v>0.032801273461435645</v>
      </c>
      <c r="F59" s="4">
        <f t="shared" si="2"/>
        <v>0.0010759235406918824</v>
      </c>
      <c r="G59" s="4"/>
      <c r="I59" s="4">
        <f t="shared" si="3"/>
        <v>0</v>
      </c>
      <c r="J59">
        <f t="shared" si="4"/>
        <v>0</v>
      </c>
      <c r="K59" s="8">
        <f t="shared" si="5"/>
        <v>0</v>
      </c>
    </row>
    <row r="60" spans="2:11" ht="12.75" hidden="1">
      <c r="B60" s="2">
        <v>37697</v>
      </c>
      <c r="C60" s="3">
        <v>484</v>
      </c>
      <c r="D60">
        <f t="shared" si="0"/>
        <v>1.0391394894475814</v>
      </c>
      <c r="E60">
        <f t="shared" si="1"/>
        <v>0.038392956664676466</v>
      </c>
      <c r="F60" s="4">
        <f t="shared" si="2"/>
        <v>0.001474019121455725</v>
      </c>
      <c r="G60" s="4"/>
      <c r="I60" s="4">
        <f t="shared" si="3"/>
        <v>0</v>
      </c>
      <c r="J60">
        <f t="shared" si="4"/>
        <v>0</v>
      </c>
      <c r="K60" s="8">
        <f t="shared" si="5"/>
        <v>0</v>
      </c>
    </row>
    <row r="61" spans="2:11" ht="12.75" hidden="1">
      <c r="B61" s="1">
        <v>37698</v>
      </c>
      <c r="C61" s="3">
        <v>485.22</v>
      </c>
      <c r="D61">
        <f t="shared" si="0"/>
        <v>1.0025206611570248</v>
      </c>
      <c r="E61">
        <f t="shared" si="1"/>
        <v>0.0025174896191540374</v>
      </c>
      <c r="F61" s="4">
        <f t="shared" si="2"/>
        <v>6.33775398254834E-06</v>
      </c>
      <c r="G61" s="4"/>
      <c r="I61" s="4">
        <f t="shared" si="3"/>
        <v>0</v>
      </c>
      <c r="J61">
        <f t="shared" si="4"/>
        <v>0</v>
      </c>
      <c r="K61" s="8">
        <f t="shared" si="5"/>
        <v>0</v>
      </c>
    </row>
    <row r="62" spans="2:11" ht="12.75" hidden="1">
      <c r="B62" s="2">
        <v>37699</v>
      </c>
      <c r="C62" s="3">
        <v>490.4</v>
      </c>
      <c r="D62">
        <f t="shared" si="0"/>
        <v>1.0106755698446064</v>
      </c>
      <c r="E62">
        <f t="shared" si="1"/>
        <v>0.01061898828621568</v>
      </c>
      <c r="F62" s="4">
        <f t="shared" si="2"/>
        <v>0.00011276291222278584</v>
      </c>
      <c r="G62" s="4"/>
      <c r="I62" s="4">
        <f t="shared" si="3"/>
        <v>0</v>
      </c>
      <c r="J62">
        <f t="shared" si="4"/>
        <v>0</v>
      </c>
      <c r="K62" s="8">
        <f t="shared" si="5"/>
        <v>0</v>
      </c>
    </row>
    <row r="63" spans="2:11" ht="12.75" hidden="1">
      <c r="B63" s="1">
        <v>37700</v>
      </c>
      <c r="C63" s="3">
        <v>494.14</v>
      </c>
      <c r="D63">
        <f t="shared" si="0"/>
        <v>1.007626427406199</v>
      </c>
      <c r="E63">
        <f t="shared" si="1"/>
        <v>0.007597493225213572</v>
      </c>
      <c r="F63" s="4">
        <f t="shared" si="2"/>
        <v>5.7721903307166126E-05</v>
      </c>
      <c r="G63" s="4"/>
      <c r="I63" s="4">
        <f t="shared" si="3"/>
        <v>0</v>
      </c>
      <c r="J63">
        <f t="shared" si="4"/>
        <v>0</v>
      </c>
      <c r="K63" s="8">
        <f t="shared" si="5"/>
        <v>0</v>
      </c>
    </row>
    <row r="64" spans="2:11" ht="12.75" hidden="1">
      <c r="B64" s="2">
        <v>37701</v>
      </c>
      <c r="C64" s="3">
        <v>503.4</v>
      </c>
      <c r="D64">
        <f t="shared" si="0"/>
        <v>1.0187396284453798</v>
      </c>
      <c r="E64">
        <f t="shared" si="1"/>
        <v>0.018566204854000214</v>
      </c>
      <c r="F64" s="4">
        <f t="shared" si="2"/>
        <v>0.0003447039626807011</v>
      </c>
      <c r="G64" s="4"/>
      <c r="I64" s="4">
        <f t="shared" si="3"/>
        <v>0</v>
      </c>
      <c r="J64">
        <f t="shared" si="4"/>
        <v>0</v>
      </c>
      <c r="K64" s="8">
        <f t="shared" si="5"/>
        <v>0</v>
      </c>
    </row>
    <row r="65" spans="2:11" ht="12.75" hidden="1">
      <c r="B65" s="1">
        <v>37704</v>
      </c>
      <c r="C65" s="3">
        <v>489.38</v>
      </c>
      <c r="D65">
        <f t="shared" si="0"/>
        <v>0.9721493841875248</v>
      </c>
      <c r="E65">
        <f t="shared" si="1"/>
        <v>-0.028245798894676905</v>
      </c>
      <c r="F65" s="4">
        <f t="shared" si="2"/>
        <v>0.0007978251551985311</v>
      </c>
      <c r="G65" s="4"/>
      <c r="I65" s="4">
        <f t="shared" si="3"/>
        <v>0</v>
      </c>
      <c r="J65">
        <f t="shared" si="4"/>
        <v>0</v>
      </c>
      <c r="K65" s="8">
        <f t="shared" si="5"/>
        <v>0</v>
      </c>
    </row>
    <row r="66" spans="2:11" ht="12.75" hidden="1">
      <c r="B66" s="2">
        <v>37705</v>
      </c>
      <c r="C66" s="3">
        <v>489.3</v>
      </c>
      <c r="D66">
        <f t="shared" si="0"/>
        <v>0.9998365278515673</v>
      </c>
      <c r="E66">
        <f t="shared" si="1"/>
        <v>-0.0001634855114607068</v>
      </c>
      <c r="F66" s="4">
        <f t="shared" si="2"/>
        <v>2.672751245756889E-08</v>
      </c>
      <c r="G66" s="4"/>
      <c r="I66" s="4">
        <f t="shared" si="3"/>
        <v>0</v>
      </c>
      <c r="J66">
        <f t="shared" si="4"/>
        <v>0</v>
      </c>
      <c r="K66" s="8">
        <f t="shared" si="5"/>
        <v>0</v>
      </c>
    </row>
    <row r="67" spans="2:11" ht="12.75" hidden="1">
      <c r="B67" s="1">
        <v>37706</v>
      </c>
      <c r="C67" s="3">
        <v>486.82</v>
      </c>
      <c r="D67">
        <f t="shared" si="0"/>
        <v>0.9949315348456979</v>
      </c>
      <c r="E67">
        <f t="shared" si="1"/>
        <v>-0.005081353391309575</v>
      </c>
      <c r="F67" s="4">
        <f t="shared" si="2"/>
        <v>2.582015228737332E-05</v>
      </c>
      <c r="G67" s="4"/>
      <c r="I67" s="4">
        <f t="shared" si="3"/>
        <v>0</v>
      </c>
      <c r="J67">
        <f t="shared" si="4"/>
        <v>0</v>
      </c>
      <c r="K67" s="8">
        <f t="shared" si="5"/>
        <v>0</v>
      </c>
    </row>
    <row r="68" spans="2:11" ht="12.75" hidden="1">
      <c r="B68" s="2">
        <v>37707</v>
      </c>
      <c r="C68" s="3">
        <v>478.9</v>
      </c>
      <c r="D68">
        <f t="shared" si="0"/>
        <v>0.9837311531983074</v>
      </c>
      <c r="E68">
        <f t="shared" si="1"/>
        <v>-0.016402637555204696</v>
      </c>
      <c r="F68" s="4">
        <f t="shared" si="2"/>
        <v>0.00026904651876741146</v>
      </c>
      <c r="G68" s="4"/>
      <c r="I68" s="4">
        <f t="shared" si="3"/>
        <v>0</v>
      </c>
      <c r="J68">
        <f t="shared" si="4"/>
        <v>0</v>
      </c>
      <c r="K68" s="8">
        <f t="shared" si="5"/>
        <v>0</v>
      </c>
    </row>
    <row r="69" spans="2:11" ht="12.75" hidden="1">
      <c r="B69" s="1">
        <v>37708</v>
      </c>
      <c r="C69" s="3">
        <v>475.39</v>
      </c>
      <c r="D69">
        <f t="shared" si="0"/>
        <v>0.99267070369597</v>
      </c>
      <c r="E69">
        <f t="shared" si="1"/>
        <v>-0.0073562875616708795</v>
      </c>
      <c r="F69" s="4">
        <f t="shared" si="2"/>
        <v>5.4114966689993696E-05</v>
      </c>
      <c r="G69" s="4"/>
      <c r="I69" s="4">
        <f t="shared" si="3"/>
        <v>0</v>
      </c>
      <c r="J69">
        <f t="shared" si="4"/>
        <v>0</v>
      </c>
      <c r="K69" s="8">
        <f t="shared" si="5"/>
        <v>0</v>
      </c>
    </row>
    <row r="70" spans="2:11" ht="12.75" hidden="1">
      <c r="B70" s="2">
        <v>37711</v>
      </c>
      <c r="C70" s="3">
        <v>457.78</v>
      </c>
      <c r="D70">
        <f t="shared" si="0"/>
        <v>0.9629567302635731</v>
      </c>
      <c r="E70">
        <f t="shared" si="1"/>
        <v>-0.0377468004223904</v>
      </c>
      <c r="F70" s="4">
        <f t="shared" si="2"/>
        <v>0.0014248209421277719</v>
      </c>
      <c r="G70" s="4"/>
      <c r="I70" s="4">
        <f t="shared" si="3"/>
        <v>0</v>
      </c>
      <c r="J70">
        <f t="shared" si="4"/>
        <v>0</v>
      </c>
      <c r="K70" s="8">
        <f t="shared" si="5"/>
        <v>0</v>
      </c>
    </row>
    <row r="71" spans="2:11" ht="12.75" hidden="1">
      <c r="B71" s="1">
        <v>37712</v>
      </c>
      <c r="C71" s="3">
        <v>461.69</v>
      </c>
      <c r="D71">
        <f t="shared" si="0"/>
        <v>1.0085412206736861</v>
      </c>
      <c r="E71">
        <f t="shared" si="1"/>
        <v>0.008504950827893026</v>
      </c>
      <c r="F71" s="4">
        <f t="shared" si="2"/>
        <v>7.233418858487827E-05</v>
      </c>
      <c r="G71" s="4"/>
      <c r="I71" s="4">
        <f t="shared" si="3"/>
        <v>0</v>
      </c>
      <c r="J71">
        <f t="shared" si="4"/>
        <v>0</v>
      </c>
      <c r="K71" s="8">
        <f t="shared" si="5"/>
        <v>0</v>
      </c>
    </row>
    <row r="72" spans="2:11" ht="12.75" hidden="1">
      <c r="B72" s="2">
        <v>37713</v>
      </c>
      <c r="C72" s="3">
        <v>480.45</v>
      </c>
      <c r="D72">
        <f t="shared" si="0"/>
        <v>1.0406333253914963</v>
      </c>
      <c r="E72">
        <f t="shared" si="1"/>
        <v>0.03982949453088145</v>
      </c>
      <c r="F72" s="4">
        <f t="shared" si="2"/>
        <v>0.0015863886345855154</v>
      </c>
      <c r="G72" s="4"/>
      <c r="I72" s="4">
        <f t="shared" si="3"/>
        <v>0</v>
      </c>
      <c r="J72">
        <f t="shared" si="4"/>
        <v>0</v>
      </c>
      <c r="K72" s="8">
        <f t="shared" si="5"/>
        <v>0</v>
      </c>
    </row>
    <row r="73" spans="2:11" ht="12.75" hidden="1">
      <c r="B73" s="1">
        <v>37714</v>
      </c>
      <c r="C73" s="3">
        <v>480.86</v>
      </c>
      <c r="D73">
        <f t="shared" si="0"/>
        <v>1.000853366635446</v>
      </c>
      <c r="E73">
        <f t="shared" si="1"/>
        <v>0.0008530027251566327</v>
      </c>
      <c r="F73" s="4">
        <f t="shared" si="2"/>
        <v>7.276136491246418E-07</v>
      </c>
      <c r="G73" s="4"/>
      <c r="I73" s="4">
        <f t="shared" si="3"/>
        <v>0</v>
      </c>
      <c r="J73">
        <f t="shared" si="4"/>
        <v>0</v>
      </c>
      <c r="K73" s="8">
        <f t="shared" si="5"/>
        <v>0</v>
      </c>
    </row>
    <row r="74" spans="2:11" ht="12.75" hidden="1">
      <c r="B74" s="2">
        <v>37715</v>
      </c>
      <c r="C74" s="3">
        <v>482.89</v>
      </c>
      <c r="D74">
        <f aca="true" t="shared" si="6" ref="D74:D137">C74/C73</f>
        <v>1.0042216029613609</v>
      </c>
      <c r="E74">
        <f aca="true" t="shared" si="7" ref="E74:E137">LN(D74)</f>
        <v>0.004212716995480797</v>
      </c>
      <c r="F74" s="4">
        <f aca="true" t="shared" si="8" ref="F74:F137">E74^2</f>
        <v>1.774698448401275E-05</v>
      </c>
      <c r="G74" s="4"/>
      <c r="I74" s="4">
        <f aca="true" t="shared" si="9" ref="I74:I137">(1/($C$3-1))*G74</f>
        <v>0</v>
      </c>
      <c r="J74">
        <f aca="true" t="shared" si="10" ref="J74:J137">(1/($C$3*($C$3-1)))*H74</f>
        <v>0</v>
      </c>
      <c r="K74" s="8">
        <f aca="true" t="shared" si="11" ref="K74:K137">SQRT(I74-J74)</f>
        <v>0</v>
      </c>
    </row>
    <row r="75" spans="2:11" ht="12.75" hidden="1">
      <c r="B75" s="1">
        <v>37718</v>
      </c>
      <c r="C75" s="3">
        <v>503</v>
      </c>
      <c r="D75">
        <f t="shared" si="6"/>
        <v>1.0416450951562468</v>
      </c>
      <c r="E75">
        <f t="shared" si="7"/>
        <v>0.04080128565582502</v>
      </c>
      <c r="F75" s="4">
        <f t="shared" si="8"/>
        <v>0.0016647449111682323</v>
      </c>
      <c r="G75" s="4"/>
      <c r="I75" s="4">
        <f t="shared" si="9"/>
        <v>0</v>
      </c>
      <c r="J75">
        <f t="shared" si="10"/>
        <v>0</v>
      </c>
      <c r="K75" s="8">
        <f t="shared" si="11"/>
        <v>0</v>
      </c>
    </row>
    <row r="76" spans="2:11" ht="12.75" hidden="1">
      <c r="B76" s="2">
        <v>37719</v>
      </c>
      <c r="C76" s="3">
        <v>493.71</v>
      </c>
      <c r="D76">
        <f t="shared" si="6"/>
        <v>0.9815308151093439</v>
      </c>
      <c r="E76">
        <f t="shared" si="7"/>
        <v>-0.01864186982433808</v>
      </c>
      <c r="F76" s="4">
        <f t="shared" si="8"/>
        <v>0.00034751931054756663</v>
      </c>
      <c r="G76" s="4"/>
      <c r="I76" s="4">
        <f t="shared" si="9"/>
        <v>0</v>
      </c>
      <c r="J76">
        <f t="shared" si="10"/>
        <v>0</v>
      </c>
      <c r="K76" s="8">
        <f t="shared" si="11"/>
        <v>0</v>
      </c>
    </row>
    <row r="77" spans="2:11" ht="12.75" hidden="1">
      <c r="B77" s="1">
        <v>37720</v>
      </c>
      <c r="C77" s="3">
        <v>492.43</v>
      </c>
      <c r="D77">
        <f t="shared" si="6"/>
        <v>0.997407384902068</v>
      </c>
      <c r="E77">
        <f t="shared" si="7"/>
        <v>-0.002595981744659996</v>
      </c>
      <c r="F77" s="4">
        <f t="shared" si="8"/>
        <v>6.7391212186079554E-06</v>
      </c>
      <c r="G77" s="4"/>
      <c r="I77" s="4">
        <f t="shared" si="9"/>
        <v>0</v>
      </c>
      <c r="J77">
        <f t="shared" si="10"/>
        <v>0</v>
      </c>
      <c r="K77" s="8">
        <f t="shared" si="11"/>
        <v>0</v>
      </c>
    </row>
    <row r="78" spans="2:11" ht="12.75" hidden="1">
      <c r="B78" s="2">
        <v>37721</v>
      </c>
      <c r="C78" s="3">
        <v>483.12</v>
      </c>
      <c r="D78">
        <f t="shared" si="6"/>
        <v>0.9810937595191195</v>
      </c>
      <c r="E78">
        <f t="shared" si="7"/>
        <v>-0.019087248531095374</v>
      </c>
      <c r="F78" s="4">
        <f t="shared" si="8"/>
        <v>0.0003643230564878025</v>
      </c>
      <c r="G78" s="4"/>
      <c r="I78" s="4">
        <f t="shared" si="9"/>
        <v>0</v>
      </c>
      <c r="J78">
        <f t="shared" si="10"/>
        <v>0</v>
      </c>
      <c r="K78" s="8">
        <f t="shared" si="11"/>
        <v>0</v>
      </c>
    </row>
    <row r="79" spans="2:11" ht="12.75" hidden="1">
      <c r="B79" s="1">
        <v>37722</v>
      </c>
      <c r="C79" s="3">
        <v>483.48</v>
      </c>
      <c r="D79">
        <f t="shared" si="6"/>
        <v>1.0007451564828613</v>
      </c>
      <c r="E79">
        <f t="shared" si="7"/>
        <v>0.0007448789916104024</v>
      </c>
      <c r="F79" s="4">
        <f t="shared" si="8"/>
        <v>5.5484471214253E-07</v>
      </c>
      <c r="G79" s="4"/>
      <c r="I79" s="4">
        <f t="shared" si="9"/>
        <v>0</v>
      </c>
      <c r="J79">
        <f t="shared" si="10"/>
        <v>0</v>
      </c>
      <c r="K79" s="8">
        <f t="shared" si="11"/>
        <v>0</v>
      </c>
    </row>
    <row r="80" spans="2:11" ht="12.75" hidden="1">
      <c r="B80" s="2">
        <v>37725</v>
      </c>
      <c r="C80" s="3">
        <v>483.87</v>
      </c>
      <c r="D80">
        <f t="shared" si="6"/>
        <v>1.000806651774634</v>
      </c>
      <c r="E80">
        <f t="shared" si="7"/>
        <v>0.0008063266059446614</v>
      </c>
      <c r="F80" s="4">
        <f t="shared" si="8"/>
        <v>6.501625954542373E-07</v>
      </c>
      <c r="G80" s="4"/>
      <c r="I80" s="4">
        <f t="shared" si="9"/>
        <v>0</v>
      </c>
      <c r="J80">
        <f t="shared" si="10"/>
        <v>0</v>
      </c>
      <c r="K80" s="8">
        <f t="shared" si="11"/>
        <v>0</v>
      </c>
    </row>
    <row r="81" spans="2:11" ht="12.75" hidden="1">
      <c r="B81" s="1">
        <v>37726</v>
      </c>
      <c r="C81" s="3">
        <v>495.6</v>
      </c>
      <c r="D81">
        <f t="shared" si="6"/>
        <v>1.024242048484097</v>
      </c>
      <c r="E81">
        <f t="shared" si="7"/>
        <v>0.0239528741577866</v>
      </c>
      <c r="F81" s="4">
        <f t="shared" si="8"/>
        <v>0.0005737401804187611</v>
      </c>
      <c r="G81" s="4"/>
      <c r="I81" s="4">
        <f t="shared" si="9"/>
        <v>0</v>
      </c>
      <c r="J81">
        <f t="shared" si="10"/>
        <v>0</v>
      </c>
      <c r="K81" s="8">
        <f t="shared" si="11"/>
        <v>0</v>
      </c>
    </row>
    <row r="82" spans="2:11" ht="12.75" hidden="1">
      <c r="B82" s="2">
        <v>37727</v>
      </c>
      <c r="C82" s="3">
        <v>493.93</v>
      </c>
      <c r="D82">
        <f t="shared" si="6"/>
        <v>0.9966303470540758</v>
      </c>
      <c r="E82">
        <f t="shared" si="7"/>
        <v>-0.0033753430123740873</v>
      </c>
      <c r="F82" s="4">
        <f t="shared" si="8"/>
        <v>1.1392940451182577E-05</v>
      </c>
      <c r="G82" s="4"/>
      <c r="I82" s="4">
        <f t="shared" si="9"/>
        <v>0</v>
      </c>
      <c r="J82">
        <f t="shared" si="10"/>
        <v>0</v>
      </c>
      <c r="K82" s="8">
        <f t="shared" si="11"/>
        <v>0</v>
      </c>
    </row>
    <row r="83" spans="2:11" ht="12.75" hidden="1">
      <c r="B83" s="1">
        <v>37728</v>
      </c>
      <c r="C83" s="3">
        <v>495.59</v>
      </c>
      <c r="D83">
        <f t="shared" si="6"/>
        <v>1.0033608001133762</v>
      </c>
      <c r="E83">
        <f t="shared" si="7"/>
        <v>0.00335516524625371</v>
      </c>
      <c r="F83" s="4">
        <f t="shared" si="8"/>
        <v>1.1257133829668717E-05</v>
      </c>
      <c r="G83" s="4"/>
      <c r="I83" s="4">
        <f t="shared" si="9"/>
        <v>0</v>
      </c>
      <c r="J83">
        <f t="shared" si="10"/>
        <v>0</v>
      </c>
      <c r="K83" s="8">
        <f t="shared" si="11"/>
        <v>0</v>
      </c>
    </row>
    <row r="84" spans="2:11" ht="12.75" hidden="1">
      <c r="B84" s="2">
        <v>37733</v>
      </c>
      <c r="C84" s="3">
        <v>497.98</v>
      </c>
      <c r="D84">
        <f t="shared" si="6"/>
        <v>1.004822534756553</v>
      </c>
      <c r="E84">
        <f t="shared" si="7"/>
        <v>0.004810943586755385</v>
      </c>
      <c r="F84" s="4">
        <f t="shared" si="8"/>
        <v>2.3145178194942772E-05</v>
      </c>
      <c r="G84" s="4"/>
      <c r="I84" s="4">
        <f t="shared" si="9"/>
        <v>0</v>
      </c>
      <c r="J84">
        <f t="shared" si="10"/>
        <v>0</v>
      </c>
      <c r="K84" s="8">
        <f t="shared" si="11"/>
        <v>0</v>
      </c>
    </row>
    <row r="85" spans="2:11" ht="12.75" hidden="1">
      <c r="B85" s="1">
        <v>37734</v>
      </c>
      <c r="C85" s="3">
        <v>503.67</v>
      </c>
      <c r="D85">
        <f t="shared" si="6"/>
        <v>1.0114261616932407</v>
      </c>
      <c r="E85">
        <f t="shared" si="7"/>
        <v>0.011361376140794023</v>
      </c>
      <c r="F85" s="4">
        <f t="shared" si="8"/>
        <v>0.0001290808678126037</v>
      </c>
      <c r="G85" s="4"/>
      <c r="I85" s="4">
        <f t="shared" si="9"/>
        <v>0</v>
      </c>
      <c r="J85">
        <f t="shared" si="10"/>
        <v>0</v>
      </c>
      <c r="K85" s="8">
        <f t="shared" si="11"/>
        <v>0</v>
      </c>
    </row>
    <row r="86" spans="2:11" ht="12.75" hidden="1">
      <c r="B86" s="2">
        <v>37735</v>
      </c>
      <c r="C86" s="3">
        <v>503.47</v>
      </c>
      <c r="D86">
        <f t="shared" si="6"/>
        <v>0.9996029146067862</v>
      </c>
      <c r="E86">
        <f t="shared" si="7"/>
        <v>-0.0003971642524951694</v>
      </c>
      <c r="F86" s="4">
        <f t="shared" si="8"/>
        <v>1.5773944346004667E-07</v>
      </c>
      <c r="G86" s="4"/>
      <c r="I86" s="4">
        <f t="shared" si="9"/>
        <v>0</v>
      </c>
      <c r="J86">
        <f t="shared" si="10"/>
        <v>0</v>
      </c>
      <c r="K86" s="8">
        <f t="shared" si="11"/>
        <v>0</v>
      </c>
    </row>
    <row r="87" spans="2:11" ht="12.75" hidden="1">
      <c r="B87" s="1">
        <v>37736</v>
      </c>
      <c r="C87" s="3">
        <v>497.92</v>
      </c>
      <c r="D87">
        <f t="shared" si="6"/>
        <v>0.9889765030687032</v>
      </c>
      <c r="E87">
        <f t="shared" si="7"/>
        <v>-0.011084705913949154</v>
      </c>
      <c r="F87" s="4">
        <f t="shared" si="8"/>
        <v>0.00012287070519873935</v>
      </c>
      <c r="G87" s="4"/>
      <c r="I87" s="4">
        <f t="shared" si="9"/>
        <v>0</v>
      </c>
      <c r="J87">
        <f t="shared" si="10"/>
        <v>0</v>
      </c>
      <c r="K87" s="8">
        <f t="shared" si="11"/>
        <v>0</v>
      </c>
    </row>
    <row r="88" spans="2:11" ht="12.75" hidden="1">
      <c r="B88" s="2">
        <v>37739</v>
      </c>
      <c r="C88" s="3">
        <v>513.59</v>
      </c>
      <c r="D88">
        <f t="shared" si="6"/>
        <v>1.0314709190231364</v>
      </c>
      <c r="E88">
        <f t="shared" si="7"/>
        <v>0.030985860231244226</v>
      </c>
      <c r="F88" s="4">
        <f t="shared" si="8"/>
        <v>0.0009601235342702024</v>
      </c>
      <c r="G88" s="4"/>
      <c r="I88" s="4">
        <f t="shared" si="9"/>
        <v>0</v>
      </c>
      <c r="J88">
        <f t="shared" si="10"/>
        <v>0</v>
      </c>
      <c r="K88" s="8">
        <f t="shared" si="11"/>
        <v>0</v>
      </c>
    </row>
    <row r="89" spans="2:11" ht="12.75" hidden="1">
      <c r="B89" s="1">
        <v>37740</v>
      </c>
      <c r="C89" s="3">
        <v>521.49</v>
      </c>
      <c r="D89">
        <f t="shared" si="6"/>
        <v>1.0153819194298954</v>
      </c>
      <c r="E89">
        <f t="shared" si="7"/>
        <v>0.015264817020342453</v>
      </c>
      <c r="F89" s="4">
        <f t="shared" si="8"/>
        <v>0.00023301463866453665</v>
      </c>
      <c r="G89" s="4"/>
      <c r="I89" s="4">
        <f t="shared" si="9"/>
        <v>0</v>
      </c>
      <c r="J89">
        <f t="shared" si="10"/>
        <v>0</v>
      </c>
      <c r="K89" s="8">
        <f t="shared" si="11"/>
        <v>0</v>
      </c>
    </row>
    <row r="90" spans="2:11" ht="12.75" hidden="1">
      <c r="B90" s="2">
        <v>37741</v>
      </c>
      <c r="C90" s="3">
        <v>521.92</v>
      </c>
      <c r="D90">
        <f t="shared" si="6"/>
        <v>1.000824560394255</v>
      </c>
      <c r="E90">
        <f t="shared" si="7"/>
        <v>0.0008242206310903873</v>
      </c>
      <c r="F90" s="4">
        <f t="shared" si="8"/>
        <v>6.793396487150362E-07</v>
      </c>
      <c r="G90" s="4"/>
      <c r="I90" s="4">
        <f t="shared" si="9"/>
        <v>0</v>
      </c>
      <c r="J90">
        <f t="shared" si="10"/>
        <v>0</v>
      </c>
      <c r="K90" s="8">
        <f t="shared" si="11"/>
        <v>0</v>
      </c>
    </row>
    <row r="91" spans="2:11" ht="12.75" hidden="1">
      <c r="B91" s="1">
        <v>37743</v>
      </c>
      <c r="C91" s="3">
        <v>519.29</v>
      </c>
      <c r="D91">
        <f t="shared" si="6"/>
        <v>0.9949609135499694</v>
      </c>
      <c r="E91">
        <f t="shared" si="7"/>
        <v>-0.005051825459488561</v>
      </c>
      <c r="F91" s="4">
        <f t="shared" si="8"/>
        <v>2.5520940473136813E-05</v>
      </c>
      <c r="G91" s="4"/>
      <c r="I91" s="4">
        <f t="shared" si="9"/>
        <v>0</v>
      </c>
      <c r="J91">
        <f t="shared" si="10"/>
        <v>0</v>
      </c>
      <c r="K91" s="8">
        <f t="shared" si="11"/>
        <v>0</v>
      </c>
    </row>
    <row r="92" spans="2:11" ht="12.75" hidden="1">
      <c r="B92" s="2">
        <v>37746</v>
      </c>
      <c r="C92" s="3">
        <v>524.3</v>
      </c>
      <c r="D92">
        <f t="shared" si="6"/>
        <v>1.0096477883263686</v>
      </c>
      <c r="E92">
        <f t="shared" si="7"/>
        <v>0.009601545605326568</v>
      </c>
      <c r="F92" s="4">
        <f t="shared" si="8"/>
        <v>9.218967801116592E-05</v>
      </c>
      <c r="G92" s="4"/>
      <c r="I92" s="4">
        <f t="shared" si="9"/>
        <v>0</v>
      </c>
      <c r="J92">
        <f t="shared" si="10"/>
        <v>0</v>
      </c>
      <c r="K92" s="8">
        <f t="shared" si="11"/>
        <v>0</v>
      </c>
    </row>
    <row r="93" spans="2:11" ht="12.75" hidden="1">
      <c r="B93" s="1">
        <v>37747</v>
      </c>
      <c r="C93" s="3">
        <v>525.78</v>
      </c>
      <c r="D93">
        <f t="shared" si="6"/>
        <v>1.0028228113675377</v>
      </c>
      <c r="E93">
        <f t="shared" si="7"/>
        <v>0.0028188347173272225</v>
      </c>
      <c r="F93" s="4">
        <f t="shared" si="8"/>
        <v>7.945829163609242E-06</v>
      </c>
      <c r="G93" s="4"/>
      <c r="I93" s="4">
        <f t="shared" si="9"/>
        <v>0</v>
      </c>
      <c r="J93">
        <f t="shared" si="10"/>
        <v>0</v>
      </c>
      <c r="K93" s="8">
        <f t="shared" si="11"/>
        <v>0</v>
      </c>
    </row>
    <row r="94" spans="2:11" ht="12.75" hidden="1">
      <c r="B94" s="2">
        <v>37748</v>
      </c>
      <c r="C94" s="3">
        <v>515.33</v>
      </c>
      <c r="D94">
        <f t="shared" si="6"/>
        <v>0.9801247670128191</v>
      </c>
      <c r="E94">
        <f t="shared" si="7"/>
        <v>-0.0200754021427802</v>
      </c>
      <c r="F94" s="4">
        <f t="shared" si="8"/>
        <v>0.00040302177119434383</v>
      </c>
      <c r="G94" s="4"/>
      <c r="I94" s="4">
        <f t="shared" si="9"/>
        <v>0</v>
      </c>
      <c r="J94">
        <f t="shared" si="10"/>
        <v>0</v>
      </c>
      <c r="K94" s="8">
        <f t="shared" si="11"/>
        <v>0</v>
      </c>
    </row>
    <row r="95" spans="2:11" ht="12.75" hidden="1">
      <c r="B95" s="1">
        <v>37749</v>
      </c>
      <c r="C95" s="3">
        <v>506.19</v>
      </c>
      <c r="D95">
        <f t="shared" si="6"/>
        <v>0.9822637921331961</v>
      </c>
      <c r="E95">
        <f t="shared" si="7"/>
        <v>-0.01789537927467827</v>
      </c>
      <c r="F95" s="4">
        <f t="shared" si="8"/>
        <v>0.0003202445993845845</v>
      </c>
      <c r="G95" s="4"/>
      <c r="I95" s="4">
        <f t="shared" si="9"/>
        <v>0</v>
      </c>
      <c r="J95">
        <f t="shared" si="10"/>
        <v>0</v>
      </c>
      <c r="K95" s="8">
        <f t="shared" si="11"/>
        <v>0</v>
      </c>
    </row>
    <row r="96" spans="2:11" ht="12.75" hidden="1">
      <c r="B96" s="2">
        <v>37750</v>
      </c>
      <c r="C96" s="3">
        <v>513.44</v>
      </c>
      <c r="D96">
        <f t="shared" si="6"/>
        <v>1.0143226851577472</v>
      </c>
      <c r="E96">
        <f t="shared" si="7"/>
        <v>0.014221084483191015</v>
      </c>
      <c r="F96" s="4">
        <f t="shared" si="8"/>
        <v>0.00020223924387805626</v>
      </c>
      <c r="G96" s="4"/>
      <c r="I96" s="4">
        <f t="shared" si="9"/>
        <v>0</v>
      </c>
      <c r="J96">
        <f t="shared" si="10"/>
        <v>0</v>
      </c>
      <c r="K96" s="8">
        <f t="shared" si="11"/>
        <v>0</v>
      </c>
    </row>
    <row r="97" spans="2:11" ht="12.75" hidden="1">
      <c r="B97" s="1">
        <v>37753</v>
      </c>
      <c r="C97" s="3">
        <v>515.81</v>
      </c>
      <c r="D97">
        <f t="shared" si="6"/>
        <v>1.0046159239638515</v>
      </c>
      <c r="E97">
        <f t="shared" si="7"/>
        <v>0.004605303257206682</v>
      </c>
      <c r="F97" s="4">
        <f t="shared" si="8"/>
        <v>2.1208818090838475E-05</v>
      </c>
      <c r="G97" s="4"/>
      <c r="I97" s="4">
        <f t="shared" si="9"/>
        <v>0</v>
      </c>
      <c r="J97">
        <f t="shared" si="10"/>
        <v>0</v>
      </c>
      <c r="K97" s="8">
        <f t="shared" si="11"/>
        <v>0</v>
      </c>
    </row>
    <row r="98" spans="2:11" ht="12.75" hidden="1">
      <c r="B98" s="2">
        <v>37754</v>
      </c>
      <c r="C98" s="3">
        <v>524</v>
      </c>
      <c r="D98">
        <f t="shared" si="6"/>
        <v>1.0158779395513853</v>
      </c>
      <c r="E98">
        <f t="shared" si="7"/>
        <v>0.015753203702288616</v>
      </c>
      <c r="F98" s="4">
        <f t="shared" si="8"/>
        <v>0.0002481634268857998</v>
      </c>
      <c r="G98" s="4"/>
      <c r="I98" s="4">
        <f t="shared" si="9"/>
        <v>0</v>
      </c>
      <c r="J98">
        <f t="shared" si="10"/>
        <v>0</v>
      </c>
      <c r="K98" s="8">
        <f t="shared" si="11"/>
        <v>0</v>
      </c>
    </row>
    <row r="99" spans="2:11" ht="12.75" hidden="1">
      <c r="B99" s="1">
        <v>37755</v>
      </c>
      <c r="C99" s="3">
        <v>519.78</v>
      </c>
      <c r="D99">
        <f t="shared" si="6"/>
        <v>0.9919465648854962</v>
      </c>
      <c r="E99">
        <f t="shared" si="7"/>
        <v>-0.008086039190938267</v>
      </c>
      <c r="F99" s="4">
        <f t="shared" si="8"/>
        <v>6.538402979738958E-05</v>
      </c>
      <c r="G99" s="4"/>
      <c r="I99" s="4">
        <f t="shared" si="9"/>
        <v>0</v>
      </c>
      <c r="J99">
        <f t="shared" si="10"/>
        <v>0</v>
      </c>
      <c r="K99" s="8">
        <f t="shared" si="11"/>
        <v>0</v>
      </c>
    </row>
    <row r="100" spans="2:11" ht="12.75" hidden="1">
      <c r="B100" s="2">
        <v>37756</v>
      </c>
      <c r="C100" s="3">
        <v>520.01</v>
      </c>
      <c r="D100">
        <f t="shared" si="6"/>
        <v>1.0004424949016892</v>
      </c>
      <c r="E100">
        <f t="shared" si="7"/>
        <v>0.0004423970296910707</v>
      </c>
      <c r="F100" s="4">
        <f t="shared" si="8"/>
        <v>1.957151318794821E-07</v>
      </c>
      <c r="G100" s="4"/>
      <c r="I100" s="4">
        <f t="shared" si="9"/>
        <v>0</v>
      </c>
      <c r="J100">
        <f t="shared" si="10"/>
        <v>0</v>
      </c>
      <c r="K100" s="8">
        <f t="shared" si="11"/>
        <v>0</v>
      </c>
    </row>
    <row r="101" spans="2:11" ht="12.75" hidden="1">
      <c r="B101" s="1">
        <v>37757</v>
      </c>
      <c r="C101" s="3">
        <v>518.45</v>
      </c>
      <c r="D101">
        <f t="shared" si="6"/>
        <v>0.9970000576911984</v>
      </c>
      <c r="E101">
        <f t="shared" si="7"/>
        <v>-0.0030044511555076463</v>
      </c>
      <c r="F101" s="4">
        <f t="shared" si="8"/>
        <v>9.02672674583123E-06</v>
      </c>
      <c r="G101" s="4"/>
      <c r="I101" s="4">
        <f t="shared" si="9"/>
        <v>0</v>
      </c>
      <c r="J101">
        <f t="shared" si="10"/>
        <v>0</v>
      </c>
      <c r="K101" s="8">
        <f t="shared" si="11"/>
        <v>0</v>
      </c>
    </row>
    <row r="102" spans="2:11" ht="12.75" hidden="1">
      <c r="B102" s="2">
        <v>37760</v>
      </c>
      <c r="C102" s="3">
        <v>504.75</v>
      </c>
      <c r="D102">
        <f t="shared" si="6"/>
        <v>0.9735750795640852</v>
      </c>
      <c r="E102">
        <f t="shared" si="7"/>
        <v>-0.026780333811340366</v>
      </c>
      <c r="F102" s="4">
        <f t="shared" si="8"/>
        <v>0.00071718627904682</v>
      </c>
      <c r="G102" s="4"/>
      <c r="I102" s="4">
        <f t="shared" si="9"/>
        <v>0</v>
      </c>
      <c r="J102">
        <f t="shared" si="10"/>
        <v>0</v>
      </c>
      <c r="K102" s="8">
        <f t="shared" si="11"/>
        <v>0</v>
      </c>
    </row>
    <row r="103" spans="2:11" ht="12.75" hidden="1">
      <c r="B103" s="1">
        <v>37761</v>
      </c>
      <c r="C103" s="3">
        <v>499.48</v>
      </c>
      <c r="D103">
        <f t="shared" si="6"/>
        <v>0.9895591877166915</v>
      </c>
      <c r="E103">
        <f t="shared" si="7"/>
        <v>-0.010495699946002449</v>
      </c>
      <c r="F103" s="4">
        <f t="shared" si="8"/>
        <v>0.00011015971735651581</v>
      </c>
      <c r="G103" s="4"/>
      <c r="I103" s="4">
        <f t="shared" si="9"/>
        <v>0</v>
      </c>
      <c r="J103">
        <f t="shared" si="10"/>
        <v>0</v>
      </c>
      <c r="K103" s="8">
        <f t="shared" si="11"/>
        <v>0</v>
      </c>
    </row>
    <row r="104" spans="2:11" ht="12.75" hidden="1">
      <c r="B104" s="2">
        <v>37762</v>
      </c>
      <c r="C104" s="3">
        <v>492.31</v>
      </c>
      <c r="D104">
        <f t="shared" si="6"/>
        <v>0.9856450708737087</v>
      </c>
      <c r="E104">
        <f t="shared" si="7"/>
        <v>-0.014458957871704156</v>
      </c>
      <c r="F104" s="4">
        <f t="shared" si="8"/>
        <v>0.0002090614627357156</v>
      </c>
      <c r="G104" s="4"/>
      <c r="I104" s="4">
        <f t="shared" si="9"/>
        <v>0</v>
      </c>
      <c r="J104">
        <f t="shared" si="10"/>
        <v>0</v>
      </c>
      <c r="K104" s="8">
        <f t="shared" si="11"/>
        <v>0</v>
      </c>
    </row>
    <row r="105" spans="2:11" ht="12.75" hidden="1">
      <c r="B105" s="1">
        <v>37763</v>
      </c>
      <c r="C105" s="3">
        <v>497.34</v>
      </c>
      <c r="D105">
        <f t="shared" si="6"/>
        <v>1.010217139607158</v>
      </c>
      <c r="E105">
        <f t="shared" si="7"/>
        <v>0.010165297456249552</v>
      </c>
      <c r="F105" s="4">
        <f t="shared" si="8"/>
        <v>0.00010333327237403361</v>
      </c>
      <c r="G105" s="4"/>
      <c r="I105" s="4">
        <f t="shared" si="9"/>
        <v>0</v>
      </c>
      <c r="J105">
        <f t="shared" si="10"/>
        <v>0</v>
      </c>
      <c r="K105" s="8">
        <f t="shared" si="11"/>
        <v>0</v>
      </c>
    </row>
    <row r="106" spans="2:11" ht="12.75" hidden="1">
      <c r="B106" s="2">
        <v>37764</v>
      </c>
      <c r="C106" s="3">
        <v>498.95</v>
      </c>
      <c r="D106">
        <f t="shared" si="6"/>
        <v>1.0032372220211525</v>
      </c>
      <c r="E106">
        <f t="shared" si="7"/>
        <v>0.0032319934988316516</v>
      </c>
      <c r="F106" s="4">
        <f t="shared" si="8"/>
        <v>1.0445781976490062E-05</v>
      </c>
      <c r="G106" s="4"/>
      <c r="I106" s="4">
        <f t="shared" si="9"/>
        <v>0</v>
      </c>
      <c r="J106">
        <f t="shared" si="10"/>
        <v>0</v>
      </c>
      <c r="K106" s="8">
        <f t="shared" si="11"/>
        <v>0</v>
      </c>
    </row>
    <row r="107" spans="2:11" ht="12.75" hidden="1">
      <c r="B107" s="1">
        <v>37767</v>
      </c>
      <c r="C107" s="3">
        <v>495.55</v>
      </c>
      <c r="D107">
        <f t="shared" si="6"/>
        <v>0.9931856899488927</v>
      </c>
      <c r="E107">
        <f t="shared" si="7"/>
        <v>-0.006837633477604075</v>
      </c>
      <c r="F107" s="4">
        <f t="shared" si="8"/>
        <v>4.6753231574052E-05</v>
      </c>
      <c r="G107" s="4"/>
      <c r="I107" s="4">
        <f t="shared" si="9"/>
        <v>0</v>
      </c>
      <c r="J107">
        <f t="shared" si="10"/>
        <v>0</v>
      </c>
      <c r="K107" s="8">
        <f t="shared" si="11"/>
        <v>0</v>
      </c>
    </row>
    <row r="108" spans="2:11" ht="12.75" hidden="1">
      <c r="B108" s="2">
        <v>37768</v>
      </c>
      <c r="C108" s="3">
        <v>502.35</v>
      </c>
      <c r="D108">
        <f t="shared" si="6"/>
        <v>1.0137221269296741</v>
      </c>
      <c r="E108">
        <f t="shared" si="7"/>
        <v>0.013628831055605837</v>
      </c>
      <c r="F108" s="4">
        <f t="shared" si="8"/>
        <v>0.0001857450359422461</v>
      </c>
      <c r="G108" s="4"/>
      <c r="I108" s="4">
        <f t="shared" si="9"/>
        <v>0</v>
      </c>
      <c r="J108">
        <f t="shared" si="10"/>
        <v>0</v>
      </c>
      <c r="K108" s="8">
        <f t="shared" si="11"/>
        <v>0</v>
      </c>
    </row>
    <row r="109" spans="2:11" ht="12.75" hidden="1">
      <c r="B109" s="1">
        <v>37769</v>
      </c>
      <c r="C109" s="3">
        <v>512.94</v>
      </c>
      <c r="D109">
        <f t="shared" si="6"/>
        <v>1.0210809196775157</v>
      </c>
      <c r="E109">
        <f t="shared" si="7"/>
        <v>0.02086179135787405</v>
      </c>
      <c r="F109" s="4">
        <f t="shared" si="8"/>
        <v>0.0004352143386594684</v>
      </c>
      <c r="G109" s="4"/>
      <c r="I109" s="4">
        <f t="shared" si="9"/>
        <v>0</v>
      </c>
      <c r="J109">
        <f t="shared" si="10"/>
        <v>0</v>
      </c>
      <c r="K109" s="8">
        <f t="shared" si="11"/>
        <v>0</v>
      </c>
    </row>
    <row r="110" spans="2:11" ht="12.75" hidden="1">
      <c r="B110" s="2">
        <v>37771</v>
      </c>
      <c r="C110" s="3">
        <v>514.46</v>
      </c>
      <c r="D110">
        <f t="shared" si="6"/>
        <v>1.002963309548875</v>
      </c>
      <c r="E110">
        <f t="shared" si="7"/>
        <v>0.002958927601710046</v>
      </c>
      <c r="F110" s="4">
        <f t="shared" si="8"/>
        <v>8.755252552161565E-06</v>
      </c>
      <c r="G110" s="4"/>
      <c r="I110" s="4">
        <f t="shared" si="9"/>
        <v>0</v>
      </c>
      <c r="J110">
        <f t="shared" si="10"/>
        <v>0</v>
      </c>
      <c r="K110" s="8">
        <f t="shared" si="11"/>
        <v>0</v>
      </c>
    </row>
    <row r="111" spans="2:11" ht="12.75" hidden="1">
      <c r="B111" s="1">
        <v>37774</v>
      </c>
      <c r="C111" s="3">
        <v>518.52</v>
      </c>
      <c r="D111">
        <f t="shared" si="6"/>
        <v>1.007891770011274</v>
      </c>
      <c r="E111">
        <f t="shared" si="7"/>
        <v>0.007860792863934641</v>
      </c>
      <c r="F111" s="4">
        <f t="shared" si="8"/>
        <v>6.179206444968578E-05</v>
      </c>
      <c r="G111" s="4"/>
      <c r="I111" s="4">
        <f t="shared" si="9"/>
        <v>0</v>
      </c>
      <c r="J111">
        <f t="shared" si="10"/>
        <v>0</v>
      </c>
      <c r="K111" s="8">
        <f t="shared" si="11"/>
        <v>0</v>
      </c>
    </row>
    <row r="112" spans="2:11" ht="12.75" hidden="1">
      <c r="B112" s="2">
        <v>37775</v>
      </c>
      <c r="C112" s="3">
        <v>511.85</v>
      </c>
      <c r="D112">
        <f t="shared" si="6"/>
        <v>0.9871364653243848</v>
      </c>
      <c r="E112">
        <f t="shared" si="7"/>
        <v>-0.012946986366062282</v>
      </c>
      <c r="F112" s="4">
        <f t="shared" si="8"/>
        <v>0.0001676244559630026</v>
      </c>
      <c r="G112" s="4"/>
      <c r="I112" s="4">
        <f t="shared" si="9"/>
        <v>0</v>
      </c>
      <c r="J112">
        <f t="shared" si="10"/>
        <v>0</v>
      </c>
      <c r="K112" s="8">
        <f t="shared" si="11"/>
        <v>0</v>
      </c>
    </row>
    <row r="113" spans="2:11" ht="12.75" hidden="1">
      <c r="B113" s="1">
        <v>37776</v>
      </c>
      <c r="C113" s="3">
        <v>516.96</v>
      </c>
      <c r="D113">
        <f t="shared" si="6"/>
        <v>1.0099833935723357</v>
      </c>
      <c r="E113">
        <f t="shared" si="7"/>
        <v>0.009933888710408364</v>
      </c>
      <c r="F113" s="4">
        <f t="shared" si="8"/>
        <v>9.868214491077876E-05</v>
      </c>
      <c r="G113" s="4"/>
      <c r="I113" s="4">
        <f t="shared" si="9"/>
        <v>0</v>
      </c>
      <c r="J113">
        <f t="shared" si="10"/>
        <v>0</v>
      </c>
      <c r="K113" s="8">
        <f t="shared" si="11"/>
        <v>0</v>
      </c>
    </row>
    <row r="114" spans="2:11" ht="12.75" hidden="1">
      <c r="B114" s="2">
        <v>37777</v>
      </c>
      <c r="C114" s="3">
        <v>517.03</v>
      </c>
      <c r="D114">
        <f t="shared" si="6"/>
        <v>1.0001354069947384</v>
      </c>
      <c r="E114">
        <f t="shared" si="7"/>
        <v>0.00013539782803872062</v>
      </c>
      <c r="F114" s="4">
        <f t="shared" si="8"/>
        <v>1.8332571837602958E-08</v>
      </c>
      <c r="G114" s="4"/>
      <c r="I114" s="4">
        <f t="shared" si="9"/>
        <v>0</v>
      </c>
      <c r="J114">
        <f t="shared" si="10"/>
        <v>0</v>
      </c>
      <c r="K114" s="8">
        <f t="shared" si="11"/>
        <v>0</v>
      </c>
    </row>
    <row r="115" spans="2:11" ht="12.75" hidden="1">
      <c r="B115" s="1">
        <v>37778</v>
      </c>
      <c r="C115" s="3">
        <v>528.88</v>
      </c>
      <c r="D115">
        <f t="shared" si="6"/>
        <v>1.0229193663810612</v>
      </c>
      <c r="E115">
        <f t="shared" si="7"/>
        <v>0.022660663121095836</v>
      </c>
      <c r="F115" s="4">
        <f t="shared" si="8"/>
        <v>0.0005135056530877929</v>
      </c>
      <c r="G115" s="4"/>
      <c r="I115" s="4">
        <f t="shared" si="9"/>
        <v>0</v>
      </c>
      <c r="J115">
        <f t="shared" si="10"/>
        <v>0</v>
      </c>
      <c r="K115" s="8">
        <f t="shared" si="11"/>
        <v>0</v>
      </c>
    </row>
    <row r="116" spans="2:11" ht="12.75" hidden="1">
      <c r="B116" s="2">
        <v>37782</v>
      </c>
      <c r="C116" s="3">
        <v>527.05</v>
      </c>
      <c r="D116">
        <f t="shared" si="6"/>
        <v>0.9965398578127362</v>
      </c>
      <c r="E116">
        <f t="shared" si="7"/>
        <v>-0.003466142324124589</v>
      </c>
      <c r="F116" s="4">
        <f t="shared" si="8"/>
        <v>1.2014142611087807E-05</v>
      </c>
      <c r="G116" s="4"/>
      <c r="I116" s="4">
        <f t="shared" si="9"/>
        <v>0</v>
      </c>
      <c r="J116">
        <f t="shared" si="10"/>
        <v>0</v>
      </c>
      <c r="K116" s="8">
        <f t="shared" si="11"/>
        <v>0</v>
      </c>
    </row>
    <row r="117" spans="2:11" ht="12.75" hidden="1">
      <c r="B117" s="1">
        <v>37783</v>
      </c>
      <c r="C117" s="3">
        <v>533.76</v>
      </c>
      <c r="D117">
        <f t="shared" si="6"/>
        <v>1.0127312399203112</v>
      </c>
      <c r="E117">
        <f t="shared" si="7"/>
        <v>0.012650879029129099</v>
      </c>
      <c r="F117" s="4">
        <f t="shared" si="8"/>
        <v>0.0001600447402096584</v>
      </c>
      <c r="G117" s="4"/>
      <c r="I117" s="4">
        <f t="shared" si="9"/>
        <v>0</v>
      </c>
      <c r="J117">
        <f t="shared" si="10"/>
        <v>0</v>
      </c>
      <c r="K117" s="8">
        <f t="shared" si="11"/>
        <v>0</v>
      </c>
    </row>
    <row r="118" spans="2:11" ht="12.75" hidden="1">
      <c r="B118" s="2">
        <v>37784</v>
      </c>
      <c r="C118" s="3">
        <v>539.04</v>
      </c>
      <c r="D118">
        <f t="shared" si="6"/>
        <v>1.0098920863309353</v>
      </c>
      <c r="E118">
        <f t="shared" si="7"/>
        <v>0.009843479927915543</v>
      </c>
      <c r="F118" s="4">
        <f t="shared" si="8"/>
        <v>9.689409709127619E-05</v>
      </c>
      <c r="G118" s="4"/>
      <c r="I118" s="4">
        <f t="shared" si="9"/>
        <v>0</v>
      </c>
      <c r="J118">
        <f t="shared" si="10"/>
        <v>0</v>
      </c>
      <c r="K118" s="8">
        <f t="shared" si="11"/>
        <v>0</v>
      </c>
    </row>
    <row r="119" spans="2:11" ht="12.75" hidden="1">
      <c r="B119" s="1">
        <v>37785</v>
      </c>
      <c r="C119" s="3">
        <v>529.43</v>
      </c>
      <c r="D119">
        <f t="shared" si="6"/>
        <v>0.9821720094983675</v>
      </c>
      <c r="E119">
        <f t="shared" si="7"/>
        <v>-0.017988823544854194</v>
      </c>
      <c r="F119" s="4">
        <f t="shared" si="8"/>
        <v>0.0003235977725279006</v>
      </c>
      <c r="G119" s="4"/>
      <c r="I119" s="4">
        <f t="shared" si="9"/>
        <v>0</v>
      </c>
      <c r="J119">
        <f t="shared" si="10"/>
        <v>0</v>
      </c>
      <c r="K119" s="8">
        <f t="shared" si="11"/>
        <v>0</v>
      </c>
    </row>
    <row r="120" spans="2:11" ht="12.75" hidden="1">
      <c r="B120" s="2">
        <v>37788</v>
      </c>
      <c r="C120" s="3">
        <v>534.85</v>
      </c>
      <c r="D120">
        <f t="shared" si="6"/>
        <v>1.0102374251553559</v>
      </c>
      <c r="E120">
        <f t="shared" si="7"/>
        <v>0.010185377638751405</v>
      </c>
      <c r="F120" s="4">
        <f t="shared" si="8"/>
        <v>0.00010374191764397714</v>
      </c>
      <c r="G120" s="4"/>
      <c r="I120" s="4">
        <f t="shared" si="9"/>
        <v>0</v>
      </c>
      <c r="J120">
        <f t="shared" si="10"/>
        <v>0</v>
      </c>
      <c r="K120" s="8">
        <f t="shared" si="11"/>
        <v>0</v>
      </c>
    </row>
    <row r="121" spans="2:11" ht="12.75" hidden="1">
      <c r="B121" s="1">
        <v>37789</v>
      </c>
      <c r="C121" s="3">
        <v>541.58</v>
      </c>
      <c r="D121">
        <f t="shared" si="6"/>
        <v>1.0125829671870619</v>
      </c>
      <c r="E121">
        <f t="shared" si="7"/>
        <v>0.012504459542222896</v>
      </c>
      <c r="F121" s="4">
        <f t="shared" si="8"/>
        <v>0.00015636150844308924</v>
      </c>
      <c r="G121" s="4"/>
      <c r="I121" s="4">
        <f t="shared" si="9"/>
        <v>0</v>
      </c>
      <c r="J121">
        <f t="shared" si="10"/>
        <v>0</v>
      </c>
      <c r="K121" s="8">
        <f t="shared" si="11"/>
        <v>0</v>
      </c>
    </row>
    <row r="122" spans="2:11" ht="12.75" hidden="1">
      <c r="B122" s="2">
        <v>37790</v>
      </c>
      <c r="C122" s="3">
        <v>545.21</v>
      </c>
      <c r="D122">
        <f t="shared" si="6"/>
        <v>1.0067026108792791</v>
      </c>
      <c r="E122">
        <f t="shared" si="7"/>
        <v>0.006680248252687764</v>
      </c>
      <c r="F122" s="4">
        <f t="shared" si="8"/>
        <v>4.462571671753792E-05</v>
      </c>
      <c r="G122" s="4"/>
      <c r="I122" s="4">
        <f t="shared" si="9"/>
        <v>0</v>
      </c>
      <c r="J122">
        <f t="shared" si="10"/>
        <v>0</v>
      </c>
      <c r="K122" s="8">
        <f t="shared" si="11"/>
        <v>0</v>
      </c>
    </row>
    <row r="123" spans="2:11" ht="12.75" hidden="1">
      <c r="B123" s="1">
        <v>37791</v>
      </c>
      <c r="C123" s="3">
        <v>539.15</v>
      </c>
      <c r="D123">
        <f t="shared" si="6"/>
        <v>0.988885016782524</v>
      </c>
      <c r="E123">
        <f t="shared" si="7"/>
        <v>-0.011177216218969187</v>
      </c>
      <c r="F123" s="4">
        <f t="shared" si="8"/>
        <v>0.00012493016240558785</v>
      </c>
      <c r="G123" s="4"/>
      <c r="I123" s="4">
        <f t="shared" si="9"/>
        <v>0</v>
      </c>
      <c r="J123">
        <f t="shared" si="10"/>
        <v>0</v>
      </c>
      <c r="K123" s="8">
        <f t="shared" si="11"/>
        <v>0</v>
      </c>
    </row>
    <row r="124" spans="2:11" ht="12.75" hidden="1">
      <c r="B124" s="2">
        <v>37795</v>
      </c>
      <c r="C124" s="3">
        <v>531.68</v>
      </c>
      <c r="D124">
        <f t="shared" si="6"/>
        <v>0.986144857646295</v>
      </c>
      <c r="E124">
        <f t="shared" si="7"/>
        <v>-0.013952020721797305</v>
      </c>
      <c r="F124" s="4">
        <f t="shared" si="8"/>
        <v>0.0001946588822214614</v>
      </c>
      <c r="G124" s="4"/>
      <c r="I124" s="4">
        <f t="shared" si="9"/>
        <v>0</v>
      </c>
      <c r="J124">
        <f t="shared" si="10"/>
        <v>0</v>
      </c>
      <c r="K124" s="8">
        <f t="shared" si="11"/>
        <v>0</v>
      </c>
    </row>
    <row r="125" spans="2:11" ht="12.75" hidden="1">
      <c r="B125" s="1">
        <v>37796</v>
      </c>
      <c r="C125" s="3">
        <v>525.09</v>
      </c>
      <c r="D125">
        <f t="shared" si="6"/>
        <v>0.9876053265121879</v>
      </c>
      <c r="E125">
        <f t="shared" si="7"/>
        <v>-0.012472128135430171</v>
      </c>
      <c r="F125" s="4">
        <f t="shared" si="8"/>
        <v>0.00015555398022658887</v>
      </c>
      <c r="G125" s="4"/>
      <c r="I125" s="4">
        <f t="shared" si="9"/>
        <v>0</v>
      </c>
      <c r="J125">
        <f t="shared" si="10"/>
        <v>0</v>
      </c>
      <c r="K125" s="8">
        <f t="shared" si="11"/>
        <v>0</v>
      </c>
    </row>
    <row r="126" spans="2:11" ht="12.75" hidden="1">
      <c r="B126" s="2">
        <v>37797</v>
      </c>
      <c r="C126" s="3">
        <v>527.96</v>
      </c>
      <c r="D126">
        <f t="shared" si="6"/>
        <v>1.0054657296844351</v>
      </c>
      <c r="E126">
        <f t="shared" si="7"/>
        <v>0.005450846789900067</v>
      </c>
      <c r="F126" s="4">
        <f t="shared" si="8"/>
        <v>2.9711730726963863E-05</v>
      </c>
      <c r="G126" s="4"/>
      <c r="I126" s="4">
        <f t="shared" si="9"/>
        <v>0</v>
      </c>
      <c r="J126">
        <f t="shared" si="10"/>
        <v>0</v>
      </c>
      <c r="K126" s="8">
        <f t="shared" si="11"/>
        <v>0</v>
      </c>
    </row>
    <row r="127" spans="2:11" ht="12.75" hidden="1">
      <c r="B127" s="1">
        <v>37798</v>
      </c>
      <c r="C127" s="3">
        <v>528.68</v>
      </c>
      <c r="D127">
        <f t="shared" si="6"/>
        <v>1.0013637396772481</v>
      </c>
      <c r="E127">
        <f t="shared" si="7"/>
        <v>0.0013628106288519901</v>
      </c>
      <c r="F127" s="4">
        <f t="shared" si="8"/>
        <v>1.8572528101119567E-06</v>
      </c>
      <c r="G127" s="4"/>
      <c r="I127" s="4">
        <f t="shared" si="9"/>
        <v>0</v>
      </c>
      <c r="J127">
        <f t="shared" si="10"/>
        <v>0</v>
      </c>
      <c r="K127" s="8">
        <f t="shared" si="11"/>
        <v>0</v>
      </c>
    </row>
    <row r="128" spans="2:11" ht="12.75" hidden="1">
      <c r="B128" s="2">
        <v>37799</v>
      </c>
      <c r="C128" s="3">
        <v>536.54</v>
      </c>
      <c r="D128">
        <f t="shared" si="6"/>
        <v>1.0148672164636454</v>
      </c>
      <c r="E128">
        <f t="shared" si="7"/>
        <v>0.014757782717825397</v>
      </c>
      <c r="F128" s="4">
        <f t="shared" si="8"/>
        <v>0.00021779215074654596</v>
      </c>
      <c r="G128" s="4"/>
      <c r="I128" s="4">
        <f t="shared" si="9"/>
        <v>0</v>
      </c>
      <c r="J128">
        <f t="shared" si="10"/>
        <v>0</v>
      </c>
      <c r="K128" s="8">
        <f t="shared" si="11"/>
        <v>0</v>
      </c>
    </row>
    <row r="129" spans="2:11" ht="12.75" hidden="1">
      <c r="B129" s="1">
        <v>37802</v>
      </c>
      <c r="C129" s="3">
        <v>531.46</v>
      </c>
      <c r="D129">
        <f t="shared" si="6"/>
        <v>0.9905319267901742</v>
      </c>
      <c r="E129">
        <f t="shared" si="7"/>
        <v>-0.009513180359294082</v>
      </c>
      <c r="F129" s="4">
        <f t="shared" si="8"/>
        <v>9.050060054845868E-05</v>
      </c>
      <c r="G129" s="4">
        <f aca="true" t="shared" si="12" ref="G129:G192">SUM(F65:F129)</f>
        <v>0.014474548005437172</v>
      </c>
      <c r="H129">
        <f aca="true" t="shared" si="13" ref="H129:H192">(SUM(E65:E129))^2</f>
        <v>0.0029422871609128295</v>
      </c>
      <c r="I129" s="4">
        <f t="shared" si="9"/>
        <v>0.0002261648125849558</v>
      </c>
      <c r="J129">
        <f t="shared" si="10"/>
        <v>7.072805675271225E-07</v>
      </c>
      <c r="K129" s="8">
        <f t="shared" si="11"/>
        <v>0.015015243321952152</v>
      </c>
    </row>
    <row r="130" spans="2:11" ht="12.75" hidden="1">
      <c r="B130" s="2">
        <v>37803</v>
      </c>
      <c r="C130" s="3">
        <v>522.32</v>
      </c>
      <c r="D130">
        <f t="shared" si="6"/>
        <v>0.9828020923493772</v>
      </c>
      <c r="E130">
        <f t="shared" si="7"/>
        <v>-0.01734750936975897</v>
      </c>
      <c r="F130" s="4">
        <f t="shared" si="8"/>
        <v>0.00030093608133387526</v>
      </c>
      <c r="G130" s="4">
        <f t="shared" si="12"/>
        <v>0.013977658931572517</v>
      </c>
      <c r="H130">
        <f t="shared" si="13"/>
        <v>0.00424336852070592</v>
      </c>
      <c r="I130" s="4">
        <f t="shared" si="9"/>
        <v>0.00021840092080582059</v>
      </c>
      <c r="J130">
        <f t="shared" si="10"/>
        <v>1.020040509785077E-06</v>
      </c>
      <c r="K130" s="8">
        <f t="shared" si="11"/>
        <v>0.014743842114456987</v>
      </c>
    </row>
    <row r="131" spans="2:11" ht="12.75" hidden="1">
      <c r="B131" s="1">
        <v>37804</v>
      </c>
      <c r="C131" s="3">
        <v>529.86</v>
      </c>
      <c r="D131">
        <f t="shared" si="6"/>
        <v>1.0144355950375248</v>
      </c>
      <c r="E131">
        <f t="shared" si="7"/>
        <v>0.014332393830387709</v>
      </c>
      <c r="F131" s="4">
        <f t="shared" si="8"/>
        <v>0.00020541751290933567</v>
      </c>
      <c r="G131" s="4">
        <f t="shared" si="12"/>
        <v>0.014183049716969397</v>
      </c>
      <c r="H131">
        <f t="shared" si="13"/>
        <v>0.006342055338918298</v>
      </c>
      <c r="I131" s="4">
        <f t="shared" si="9"/>
        <v>0.00022161015182764682</v>
      </c>
      <c r="J131">
        <f t="shared" si="10"/>
        <v>1.5245325333938218E-06</v>
      </c>
      <c r="K131" s="8">
        <f t="shared" si="11"/>
        <v>0.014835282919252096</v>
      </c>
    </row>
    <row r="132" spans="2:11" ht="12.75" hidden="1">
      <c r="B132" s="2">
        <v>37805</v>
      </c>
      <c r="C132" s="3">
        <v>537.95</v>
      </c>
      <c r="D132">
        <f t="shared" si="6"/>
        <v>1.0152681840486166</v>
      </c>
      <c r="E132">
        <f t="shared" si="7"/>
        <v>0.015152798331152335</v>
      </c>
      <c r="F132" s="4">
        <f t="shared" si="8"/>
        <v>0.00022960729726457298</v>
      </c>
      <c r="G132" s="4">
        <f t="shared" si="12"/>
        <v>0.014386836861946597</v>
      </c>
      <c r="H132">
        <f t="shared" si="13"/>
        <v>0.009974251423333247</v>
      </c>
      <c r="I132" s="4">
        <f t="shared" si="9"/>
        <v>0.00022479432596791559</v>
      </c>
      <c r="J132">
        <f t="shared" si="10"/>
        <v>2.397656592147415E-06</v>
      </c>
      <c r="K132" s="8">
        <f t="shared" si="11"/>
        <v>0.014912969837553088</v>
      </c>
    </row>
    <row r="133" spans="2:11" ht="12.75" hidden="1">
      <c r="B133" s="1">
        <v>37806</v>
      </c>
      <c r="C133" s="3">
        <v>539.05</v>
      </c>
      <c r="D133">
        <f t="shared" si="6"/>
        <v>1.0020447997025743</v>
      </c>
      <c r="E133">
        <f t="shared" si="7"/>
        <v>0.0020427119452084857</v>
      </c>
      <c r="F133" s="4">
        <f t="shared" si="8"/>
        <v>4.1726720910974354E-06</v>
      </c>
      <c r="G133" s="4">
        <f t="shared" si="12"/>
        <v>0.014121963015270283</v>
      </c>
      <c r="H133">
        <f t="shared" si="13"/>
        <v>0.013998799765441477</v>
      </c>
      <c r="I133" s="4">
        <f t="shared" si="9"/>
        <v>0.00022065567211359817</v>
      </c>
      <c r="J133">
        <f t="shared" si="10"/>
        <v>3.3650960974618937E-06</v>
      </c>
      <c r="K133" s="8">
        <f t="shared" si="11"/>
        <v>0.014740779355791751</v>
      </c>
    </row>
    <row r="134" spans="2:11" ht="12.75" hidden="1">
      <c r="B134" s="2">
        <v>37809</v>
      </c>
      <c r="C134" s="3">
        <v>551.94</v>
      </c>
      <c r="D134">
        <f t="shared" si="6"/>
        <v>1.0239124385493</v>
      </c>
      <c r="E134">
        <f t="shared" si="7"/>
        <v>0.023631013731994183</v>
      </c>
      <c r="F134" s="4">
        <f t="shared" si="8"/>
        <v>0.0005584248100016976</v>
      </c>
      <c r="G134" s="4">
        <f t="shared" si="12"/>
        <v>0.014626272858581984</v>
      </c>
      <c r="H134">
        <f t="shared" si="13"/>
        <v>0.022291632138796313</v>
      </c>
      <c r="I134" s="4">
        <f t="shared" si="9"/>
        <v>0.0002285355134153435</v>
      </c>
      <c r="J134">
        <f t="shared" si="10"/>
        <v>5.358565417979883E-06</v>
      </c>
      <c r="K134" s="8">
        <f t="shared" si="11"/>
        <v>0.014939108005411957</v>
      </c>
    </row>
    <row r="135" spans="2:11" ht="12.75" hidden="1">
      <c r="B135" s="1">
        <v>37810</v>
      </c>
      <c r="C135" s="3">
        <v>550.17</v>
      </c>
      <c r="D135">
        <f t="shared" si="6"/>
        <v>0.9967931296880094</v>
      </c>
      <c r="E135">
        <f t="shared" si="7"/>
        <v>-0.0032120233402676717</v>
      </c>
      <c r="F135" s="4">
        <f t="shared" si="8"/>
        <v>1.0317093938424291E-05</v>
      </c>
      <c r="G135" s="4">
        <f t="shared" si="12"/>
        <v>0.013211769010392636</v>
      </c>
      <c r="H135">
        <f t="shared" si="13"/>
        <v>0.03379663158985562</v>
      </c>
      <c r="I135" s="4">
        <f t="shared" si="9"/>
        <v>0.00020643389078738494</v>
      </c>
      <c r="J135">
        <f t="shared" si="10"/>
        <v>8.124190286022987E-06</v>
      </c>
      <c r="K135" s="8">
        <f t="shared" si="11"/>
        <v>0.014082247707712074</v>
      </c>
    </row>
    <row r="136" spans="2:11" ht="12.75" hidden="1">
      <c r="B136" s="2">
        <v>37811</v>
      </c>
      <c r="C136" s="3">
        <v>546.28</v>
      </c>
      <c r="D136">
        <f t="shared" si="6"/>
        <v>0.9929294581674756</v>
      </c>
      <c r="E136">
        <f t="shared" si="7"/>
        <v>-0.007095656566629579</v>
      </c>
      <c r="F136" s="4">
        <f t="shared" si="8"/>
        <v>5.034834211155346E-05</v>
      </c>
      <c r="G136" s="4">
        <f t="shared" si="12"/>
        <v>0.013189783163919312</v>
      </c>
      <c r="H136">
        <f t="shared" si="13"/>
        <v>0.028304022833028495</v>
      </c>
      <c r="I136" s="4">
        <f t="shared" si="9"/>
        <v>0.00020609036193623925</v>
      </c>
      <c r="J136">
        <f t="shared" si="10"/>
        <v>6.803851642554927E-06</v>
      </c>
      <c r="K136" s="8">
        <f t="shared" si="11"/>
        <v>0.014116887415208933</v>
      </c>
    </row>
    <row r="137" spans="2:11" ht="12.75" hidden="1">
      <c r="B137" s="1">
        <v>37812</v>
      </c>
      <c r="C137" s="3">
        <v>540.83</v>
      </c>
      <c r="D137">
        <f t="shared" si="6"/>
        <v>0.9900234312074395</v>
      </c>
      <c r="E137">
        <f t="shared" si="7"/>
        <v>-0.010026668247278898</v>
      </c>
      <c r="F137" s="4">
        <f t="shared" si="8"/>
        <v>0.00010053407614099089</v>
      </c>
      <c r="G137" s="4">
        <f t="shared" si="12"/>
        <v>0.011703928605474785</v>
      </c>
      <c r="H137">
        <f t="shared" si="13"/>
        <v>0.014014258109715494</v>
      </c>
      <c r="I137" s="4">
        <f t="shared" si="9"/>
        <v>0.00018287388446054352</v>
      </c>
      <c r="J137">
        <f t="shared" si="10"/>
        <v>3.368812045604686E-06</v>
      </c>
      <c r="K137" s="8">
        <f t="shared" si="11"/>
        <v>0.013397950306481169</v>
      </c>
    </row>
    <row r="138" spans="2:11" ht="12.75" hidden="1">
      <c r="B138" s="2">
        <v>37813</v>
      </c>
      <c r="C138" s="3">
        <v>544.16</v>
      </c>
      <c r="D138">
        <f aca="true" t="shared" si="14" ref="D138:D201">C138/C137</f>
        <v>1.006157202817891</v>
      </c>
      <c r="E138">
        <f aca="true" t="shared" si="15" ref="E138:E201">LN(D138)</f>
        <v>0.006138324695940445</v>
      </c>
      <c r="F138" s="4">
        <f aca="true" t="shared" si="16" ref="F138:F201">E138^2</f>
        <v>3.7679030072792356E-05</v>
      </c>
      <c r="G138" s="4">
        <f t="shared" si="12"/>
        <v>0.01174088002189845</v>
      </c>
      <c r="H138">
        <f t="shared" si="13"/>
        <v>0.015293564931578013</v>
      </c>
      <c r="I138" s="4">
        <f aca="true" t="shared" si="17" ref="I138:I201">(1/($C$3-1))*G138</f>
        <v>0.0001834512503421633</v>
      </c>
      <c r="J138">
        <f aca="true" t="shared" si="18" ref="J138:J201">(1/($C$3*($C$3-1)))*H138</f>
        <v>3.6763377239370226E-06</v>
      </c>
      <c r="K138" s="8">
        <f aca="true" t="shared" si="19" ref="K138:K193">SQRT(I138-J138)</f>
        <v>0.013408016729487857</v>
      </c>
    </row>
    <row r="139" spans="2:11" ht="12.75" hidden="1">
      <c r="B139" s="1">
        <v>37816</v>
      </c>
      <c r="C139" s="3">
        <v>553.67</v>
      </c>
      <c r="D139">
        <f t="shared" si="14"/>
        <v>1.0174764775066156</v>
      </c>
      <c r="E139">
        <f t="shared" si="15"/>
        <v>0.01732552013777346</v>
      </c>
      <c r="F139" s="4">
        <f t="shared" si="16"/>
        <v>0.0003001736480443937</v>
      </c>
      <c r="G139" s="4">
        <f t="shared" si="12"/>
        <v>0.012023306685458833</v>
      </c>
      <c r="H139">
        <f t="shared" si="13"/>
        <v>0.018708756623994707</v>
      </c>
      <c r="I139" s="4">
        <f t="shared" si="17"/>
        <v>0.00018786416696029427</v>
      </c>
      <c r="J139">
        <f t="shared" si="18"/>
        <v>4.497297265383343E-06</v>
      </c>
      <c r="K139" s="8">
        <f t="shared" si="19"/>
        <v>0.013541302363322034</v>
      </c>
    </row>
    <row r="140" spans="2:11" ht="12.75" hidden="1">
      <c r="B140" s="2">
        <v>37817</v>
      </c>
      <c r="C140" s="3">
        <v>554.53</v>
      </c>
      <c r="D140">
        <f t="shared" si="14"/>
        <v>1.0015532718045046</v>
      </c>
      <c r="E140">
        <f t="shared" si="15"/>
        <v>0.0015520667255706252</v>
      </c>
      <c r="F140" s="4">
        <f t="shared" si="16"/>
        <v>2.4089111206235226E-06</v>
      </c>
      <c r="G140" s="4">
        <f t="shared" si="12"/>
        <v>0.010360970685411227</v>
      </c>
      <c r="H140">
        <f t="shared" si="13"/>
        <v>0.009512244859211642</v>
      </c>
      <c r="I140" s="4">
        <f t="shared" si="17"/>
        <v>0.00016189016695955042</v>
      </c>
      <c r="J140">
        <f t="shared" si="18"/>
        <v>2.286597321925876E-06</v>
      </c>
      <c r="K140" s="8">
        <f t="shared" si="19"/>
        <v>0.012633430636118778</v>
      </c>
    </row>
    <row r="141" spans="2:11" ht="12.75" hidden="1">
      <c r="B141" s="1">
        <v>37818</v>
      </c>
      <c r="C141" s="3">
        <v>549.91</v>
      </c>
      <c r="D141">
        <f t="shared" si="14"/>
        <v>0.991668620273024</v>
      </c>
      <c r="E141">
        <f t="shared" si="15"/>
        <v>-0.008366279649239574</v>
      </c>
      <c r="F141" s="4">
        <f t="shared" si="16"/>
        <v>6.999463516928026E-05</v>
      </c>
      <c r="G141" s="4">
        <f t="shared" si="12"/>
        <v>0.01008344601003294</v>
      </c>
      <c r="H141">
        <f t="shared" si="13"/>
        <v>0.011622204399446247</v>
      </c>
      <c r="I141" s="4">
        <f t="shared" si="17"/>
        <v>0.00015755384390676467</v>
      </c>
      <c r="J141">
        <f t="shared" si="18"/>
        <v>2.793799134482271E-06</v>
      </c>
      <c r="K141" s="8">
        <f t="shared" si="19"/>
        <v>0.012440259031558886</v>
      </c>
    </row>
    <row r="142" spans="2:11" ht="12.75" hidden="1">
      <c r="B142" s="2">
        <v>37819</v>
      </c>
      <c r="C142" s="3">
        <v>546.23</v>
      </c>
      <c r="D142">
        <f t="shared" si="14"/>
        <v>0.9933079958538671</v>
      </c>
      <c r="E142">
        <f t="shared" si="15"/>
        <v>-0.0067144960057831824</v>
      </c>
      <c r="F142" s="4">
        <f t="shared" si="16"/>
        <v>4.508445661167831E-05</v>
      </c>
      <c r="G142" s="4">
        <f t="shared" si="12"/>
        <v>0.010121791345426007</v>
      </c>
      <c r="H142">
        <f t="shared" si="13"/>
        <v>0.010751162758923126</v>
      </c>
      <c r="I142" s="4">
        <f t="shared" si="17"/>
        <v>0.00015815298977228136</v>
      </c>
      <c r="J142">
        <f t="shared" si="18"/>
        <v>2.5844141247411362E-06</v>
      </c>
      <c r="K142" s="8">
        <f t="shared" si="19"/>
        <v>0.01247271324321778</v>
      </c>
    </row>
    <row r="143" spans="2:11" ht="12.75" hidden="1">
      <c r="B143" s="1">
        <v>37820</v>
      </c>
      <c r="C143" s="3">
        <v>552.67</v>
      </c>
      <c r="D143">
        <f t="shared" si="14"/>
        <v>1.0117899053512256</v>
      </c>
      <c r="E143">
        <f t="shared" si="15"/>
        <v>0.011720945904823496</v>
      </c>
      <c r="F143" s="4">
        <f t="shared" si="16"/>
        <v>0.00013738057290379866</v>
      </c>
      <c r="G143" s="4">
        <f t="shared" si="12"/>
        <v>0.009894848861842005</v>
      </c>
      <c r="H143">
        <f t="shared" si="13"/>
        <v>0.018089176268104523</v>
      </c>
      <c r="I143" s="4">
        <f t="shared" si="17"/>
        <v>0.00015460701346628133</v>
      </c>
      <c r="J143">
        <f t="shared" si="18"/>
        <v>4.348359679832819E-06</v>
      </c>
      <c r="K143" s="8">
        <f t="shared" si="19"/>
        <v>0.012258003662360708</v>
      </c>
    </row>
    <row r="144" spans="2:11" ht="12.75" hidden="1">
      <c r="B144" s="2">
        <v>37823</v>
      </c>
      <c r="C144" s="3">
        <v>551.26</v>
      </c>
      <c r="D144">
        <f t="shared" si="14"/>
        <v>0.9974487488012739</v>
      </c>
      <c r="E144">
        <f t="shared" si="15"/>
        <v>-0.002554511185943588</v>
      </c>
      <c r="F144" s="4">
        <f t="shared" si="16"/>
        <v>6.525527399110916E-06</v>
      </c>
      <c r="G144" s="4">
        <f t="shared" si="12"/>
        <v>0.009900819544528974</v>
      </c>
      <c r="H144">
        <f t="shared" si="13"/>
        <v>0.017212552625760144</v>
      </c>
      <c r="I144" s="4">
        <f t="shared" si="17"/>
        <v>0.00015470030538326522</v>
      </c>
      <c r="J144">
        <f t="shared" si="18"/>
        <v>4.137632842730804E-06</v>
      </c>
      <c r="K144" s="8">
        <f t="shared" si="19"/>
        <v>0.01227039822257348</v>
      </c>
    </row>
    <row r="145" spans="2:11" ht="12.75" hidden="1">
      <c r="B145" s="1">
        <v>37824</v>
      </c>
      <c r="C145" s="3">
        <v>549.49</v>
      </c>
      <c r="D145">
        <f t="shared" si="14"/>
        <v>0.9967891738925372</v>
      </c>
      <c r="E145">
        <f t="shared" si="15"/>
        <v>-0.003215991870149873</v>
      </c>
      <c r="F145" s="4">
        <f t="shared" si="16"/>
        <v>1.0342603708870076E-05</v>
      </c>
      <c r="G145" s="4">
        <f t="shared" si="12"/>
        <v>0.00991051198564239</v>
      </c>
      <c r="H145">
        <f t="shared" si="13"/>
        <v>0.016173302508950896</v>
      </c>
      <c r="I145" s="4">
        <f t="shared" si="17"/>
        <v>0.00015485174977566233</v>
      </c>
      <c r="J145">
        <f t="shared" si="18"/>
        <v>3.887813103113197E-06</v>
      </c>
      <c r="K145" s="8">
        <f t="shared" si="19"/>
        <v>0.012286738243836285</v>
      </c>
    </row>
    <row r="146" spans="2:11" ht="12.75" hidden="1">
      <c r="B146" s="2">
        <v>37825</v>
      </c>
      <c r="C146" s="3">
        <v>546.73</v>
      </c>
      <c r="D146">
        <f t="shared" si="14"/>
        <v>0.9949771606398661</v>
      </c>
      <c r="E146">
        <f t="shared" si="15"/>
        <v>-0.005035496217782237</v>
      </c>
      <c r="F146" s="4">
        <f t="shared" si="16"/>
        <v>2.5356222159299216E-05</v>
      </c>
      <c r="G146" s="4">
        <f t="shared" si="12"/>
        <v>0.009362128027382927</v>
      </c>
      <c r="H146">
        <f t="shared" si="13"/>
        <v>0.00964047672098142</v>
      </c>
      <c r="I146" s="4">
        <f t="shared" si="17"/>
        <v>0.00014628325042785823</v>
      </c>
      <c r="J146">
        <f t="shared" si="18"/>
        <v>2.317422288697457E-06</v>
      </c>
      <c r="K146" s="8">
        <f t="shared" si="19"/>
        <v>0.011998576087984807</v>
      </c>
    </row>
    <row r="147" spans="2:11" ht="12.75" hidden="1">
      <c r="B147" s="1">
        <v>37826</v>
      </c>
      <c r="C147" s="3">
        <v>555.66</v>
      </c>
      <c r="D147">
        <f t="shared" si="14"/>
        <v>1.0163334735609897</v>
      </c>
      <c r="E147">
        <f t="shared" si="15"/>
        <v>0.016201517312078237</v>
      </c>
      <c r="F147" s="4">
        <f t="shared" si="16"/>
        <v>0.00026248916321357083</v>
      </c>
      <c r="G147" s="4">
        <f t="shared" si="12"/>
        <v>0.009613224250145314</v>
      </c>
      <c r="H147">
        <f t="shared" si="13"/>
        <v>0.013868074630299992</v>
      </c>
      <c r="I147" s="4">
        <f t="shared" si="17"/>
        <v>0.00015020662890852054</v>
      </c>
      <c r="J147">
        <f t="shared" si="18"/>
        <v>3.333671786129806E-06</v>
      </c>
      <c r="K147" s="8">
        <f t="shared" si="19"/>
        <v>0.012119115360552962</v>
      </c>
    </row>
    <row r="148" spans="2:11" ht="12.75" hidden="1">
      <c r="B148" s="2">
        <v>37827</v>
      </c>
      <c r="C148" s="3">
        <v>552.78</v>
      </c>
      <c r="D148">
        <f t="shared" si="14"/>
        <v>0.9948169744088111</v>
      </c>
      <c r="E148">
        <f t="shared" si="15"/>
        <v>-0.0051965040613369574</v>
      </c>
      <c r="F148" s="4">
        <f t="shared" si="16"/>
        <v>2.7003654459491492E-05</v>
      </c>
      <c r="G148" s="4">
        <f t="shared" si="12"/>
        <v>0.009628970770775137</v>
      </c>
      <c r="H148">
        <f t="shared" si="13"/>
        <v>0.011927068810292707</v>
      </c>
      <c r="I148" s="4">
        <f t="shared" si="17"/>
        <v>0.00015045266829336152</v>
      </c>
      <c r="J148">
        <f t="shared" si="18"/>
        <v>2.8670838486280545E-06</v>
      </c>
      <c r="K148" s="8">
        <f t="shared" si="19"/>
        <v>0.012148480746362217</v>
      </c>
    </row>
    <row r="149" spans="2:11" ht="12.75" hidden="1">
      <c r="B149" s="1">
        <v>37830</v>
      </c>
      <c r="C149" s="3">
        <v>562.67</v>
      </c>
      <c r="D149">
        <f t="shared" si="14"/>
        <v>1.0178913853612648</v>
      </c>
      <c r="E149">
        <f t="shared" si="15"/>
        <v>0.017733218291965225</v>
      </c>
      <c r="F149" s="4">
        <f t="shared" si="16"/>
        <v>0.00031446703099049004</v>
      </c>
      <c r="G149" s="4">
        <f t="shared" si="12"/>
        <v>0.009920292623570684</v>
      </c>
      <c r="H149">
        <f t="shared" si="13"/>
        <v>0.014916566190161669</v>
      </c>
      <c r="I149" s="4">
        <f t="shared" si="17"/>
        <v>0.00015500457224329193</v>
      </c>
      <c r="J149">
        <f t="shared" si="18"/>
        <v>3.5857130264811705E-06</v>
      </c>
      <c r="K149" s="8">
        <f t="shared" si="19"/>
        <v>0.012305237064632716</v>
      </c>
    </row>
    <row r="150" spans="2:11" ht="12.75" hidden="1">
      <c r="B150" s="2">
        <v>37831</v>
      </c>
      <c r="C150" s="3">
        <v>560.4</v>
      </c>
      <c r="D150">
        <f t="shared" si="14"/>
        <v>0.9959656637105231</v>
      </c>
      <c r="E150">
        <f t="shared" si="15"/>
        <v>-0.004042496178009035</v>
      </c>
      <c r="F150" s="4">
        <f t="shared" si="16"/>
        <v>1.6341775349217656E-05</v>
      </c>
      <c r="G150" s="4">
        <f t="shared" si="12"/>
        <v>0.009807553531107299</v>
      </c>
      <c r="H150">
        <f t="shared" si="13"/>
        <v>0.01139119102568192</v>
      </c>
      <c r="I150" s="4">
        <f t="shared" si="17"/>
        <v>0.00015324302392355154</v>
      </c>
      <c r="J150">
        <f t="shared" si="18"/>
        <v>2.738267073481231E-06</v>
      </c>
      <c r="K150" s="8">
        <f t="shared" si="19"/>
        <v>0.012268038019588557</v>
      </c>
    </row>
    <row r="151" spans="2:11" ht="12.75" hidden="1">
      <c r="B151" s="1">
        <v>37832</v>
      </c>
      <c r="C151" s="3">
        <v>564.86</v>
      </c>
      <c r="D151">
        <f t="shared" si="14"/>
        <v>1.0079586009992862</v>
      </c>
      <c r="E151">
        <f t="shared" si="15"/>
        <v>0.00792709836854735</v>
      </c>
      <c r="F151" s="4">
        <f t="shared" si="16"/>
        <v>6.283888854462604E-05</v>
      </c>
      <c r="G151" s="4">
        <f t="shared" si="12"/>
        <v>0.009870234680208465</v>
      </c>
      <c r="H151">
        <f t="shared" si="13"/>
        <v>0.013237373527385729</v>
      </c>
      <c r="I151" s="4">
        <f t="shared" si="17"/>
        <v>0.00015422241687825726</v>
      </c>
      <c r="J151">
        <f t="shared" si="18"/>
        <v>3.182060944083108E-06</v>
      </c>
      <c r="K151" s="8">
        <f t="shared" si="19"/>
        <v>0.012289847677419528</v>
      </c>
    </row>
    <row r="152" spans="2:11" ht="12.75" hidden="1">
      <c r="B152" s="2">
        <v>37833</v>
      </c>
      <c r="C152" s="3">
        <v>571.01</v>
      </c>
      <c r="D152">
        <f t="shared" si="14"/>
        <v>1.0108876535778777</v>
      </c>
      <c r="E152">
        <f t="shared" si="15"/>
        <v>0.01082880980610892</v>
      </c>
      <c r="F152" s="4">
        <f t="shared" si="16"/>
        <v>0.00011726312181688068</v>
      </c>
      <c r="G152" s="4">
        <f t="shared" si="12"/>
        <v>0.009864627096826605</v>
      </c>
      <c r="H152">
        <f t="shared" si="13"/>
        <v>0.0187600415672038</v>
      </c>
      <c r="I152" s="4">
        <f t="shared" si="17"/>
        <v>0.0001541347983879157</v>
      </c>
      <c r="J152">
        <f t="shared" si="18"/>
        <v>4.509625376731683E-06</v>
      </c>
      <c r="K152" s="8">
        <f t="shared" si="19"/>
        <v>0.012232136894720563</v>
      </c>
    </row>
    <row r="153" spans="2:11" ht="12.75" hidden="1">
      <c r="B153" s="1">
        <v>37834</v>
      </c>
      <c r="C153" s="3">
        <v>568.51</v>
      </c>
      <c r="D153">
        <f t="shared" si="14"/>
        <v>0.9956217929633456</v>
      </c>
      <c r="E153">
        <f t="shared" si="15"/>
        <v>-0.004387819452106085</v>
      </c>
      <c r="F153" s="4">
        <f t="shared" si="16"/>
        <v>1.925295954428054E-05</v>
      </c>
      <c r="G153" s="4">
        <f t="shared" si="12"/>
        <v>0.008923756522100682</v>
      </c>
      <c r="H153">
        <f t="shared" si="13"/>
        <v>0.01032126391001706</v>
      </c>
      <c r="I153" s="4">
        <f t="shared" si="17"/>
        <v>0.00013943369565782315</v>
      </c>
      <c r="J153">
        <f t="shared" si="18"/>
        <v>2.4810730552925627E-06</v>
      </c>
      <c r="K153" s="8">
        <f t="shared" si="19"/>
        <v>0.011702675873599619</v>
      </c>
    </row>
    <row r="154" spans="2:11" ht="12.75" hidden="1">
      <c r="B154" s="2">
        <v>37837</v>
      </c>
      <c r="C154" s="3">
        <v>567.72</v>
      </c>
      <c r="D154">
        <f t="shared" si="14"/>
        <v>0.9986104026314402</v>
      </c>
      <c r="E154">
        <f t="shared" si="15"/>
        <v>-0.0013905637543450118</v>
      </c>
      <c r="F154" s="4">
        <f t="shared" si="16"/>
        <v>1.9336675548980943E-06</v>
      </c>
      <c r="G154" s="4">
        <f t="shared" si="12"/>
        <v>0.008692675550991045</v>
      </c>
      <c r="H154">
        <f t="shared" si="13"/>
        <v>0.007214504721234579</v>
      </c>
      <c r="I154" s="4">
        <f t="shared" si="17"/>
        <v>0.00013582305548423508</v>
      </c>
      <c r="J154">
        <f t="shared" si="18"/>
        <v>1.7342559426044661E-06</v>
      </c>
      <c r="K154" s="8">
        <f t="shared" si="19"/>
        <v>0.011579671823572144</v>
      </c>
    </row>
    <row r="155" spans="2:11" ht="12.75" hidden="1">
      <c r="B155" s="1">
        <v>37838</v>
      </c>
      <c r="C155" s="3">
        <v>570.62</v>
      </c>
      <c r="D155">
        <f t="shared" si="14"/>
        <v>1.005108151905869</v>
      </c>
      <c r="E155">
        <f t="shared" si="15"/>
        <v>0.005095149557771211</v>
      </c>
      <c r="F155" s="4">
        <f t="shared" si="16"/>
        <v>2.596054901605617E-05</v>
      </c>
      <c r="G155" s="4">
        <f t="shared" si="12"/>
        <v>0.008717956760358386</v>
      </c>
      <c r="H155">
        <f t="shared" si="13"/>
        <v>0.007958275932903141</v>
      </c>
      <c r="I155" s="4">
        <f t="shared" si="17"/>
        <v>0.00013621807438059979</v>
      </c>
      <c r="J155">
        <f t="shared" si="18"/>
        <v>1.913047099255563E-06</v>
      </c>
      <c r="K155" s="8">
        <f t="shared" si="19"/>
        <v>0.011589004585439778</v>
      </c>
    </row>
    <row r="156" spans="2:11" ht="12.75" hidden="1">
      <c r="B156" s="2">
        <v>37839</v>
      </c>
      <c r="C156" s="3">
        <v>558.44</v>
      </c>
      <c r="D156">
        <f t="shared" si="14"/>
        <v>0.9786547965371001</v>
      </c>
      <c r="E156">
        <f t="shared" si="15"/>
        <v>-0.021576306868380923</v>
      </c>
      <c r="F156" s="4">
        <f t="shared" si="16"/>
        <v>0.0004655370180785418</v>
      </c>
      <c r="G156" s="4">
        <f t="shared" si="12"/>
        <v>0.009157972837963792</v>
      </c>
      <c r="H156">
        <f t="shared" si="13"/>
        <v>0.0052830638910683495</v>
      </c>
      <c r="I156" s="4">
        <f t="shared" si="17"/>
        <v>0.00014309332559318426</v>
      </c>
      <c r="J156">
        <f t="shared" si="18"/>
        <v>1.2699672815068149E-06</v>
      </c>
      <c r="K156" s="8">
        <f t="shared" si="19"/>
        <v>0.01190896126081857</v>
      </c>
    </row>
    <row r="157" spans="2:11" ht="12.75" hidden="1">
      <c r="B157" s="1">
        <v>37840</v>
      </c>
      <c r="C157" s="3">
        <v>555.74</v>
      </c>
      <c r="D157">
        <f t="shared" si="14"/>
        <v>0.9951651027863333</v>
      </c>
      <c r="E157">
        <f t="shared" si="15"/>
        <v>-0.004846623140234131</v>
      </c>
      <c r="F157" s="4">
        <f t="shared" si="16"/>
        <v>2.3489755863452952E-05</v>
      </c>
      <c r="G157" s="4">
        <f t="shared" si="12"/>
        <v>0.009089272915816082</v>
      </c>
      <c r="H157">
        <f t="shared" si="13"/>
        <v>0.003391492192027634</v>
      </c>
      <c r="I157" s="4">
        <f t="shared" si="17"/>
        <v>0.00014201988930962628</v>
      </c>
      <c r="J157">
        <f t="shared" si="18"/>
        <v>8.152625461604891E-07</v>
      </c>
      <c r="K157" s="8">
        <f t="shared" si="19"/>
        <v>0.01188295530427788</v>
      </c>
    </row>
    <row r="158" spans="2:11" ht="12.75" hidden="1">
      <c r="B158" s="2">
        <v>37841</v>
      </c>
      <c r="C158" s="3">
        <v>557.87</v>
      </c>
      <c r="D158">
        <f t="shared" si="14"/>
        <v>1.0038327275344585</v>
      </c>
      <c r="E158">
        <f t="shared" si="15"/>
        <v>0.0038254013478332396</v>
      </c>
      <c r="F158" s="4">
        <f t="shared" si="16"/>
        <v>1.4633695472004366E-05</v>
      </c>
      <c r="G158" s="4">
        <f t="shared" si="12"/>
        <v>0.009095960782124476</v>
      </c>
      <c r="H158">
        <f t="shared" si="13"/>
        <v>0.0035097432426224704</v>
      </c>
      <c r="I158" s="4">
        <f t="shared" si="17"/>
        <v>0.00014212438722069494</v>
      </c>
      <c r="J158">
        <f t="shared" si="18"/>
        <v>8.436882794765555E-07</v>
      </c>
      <c r="K158" s="8">
        <f t="shared" si="19"/>
        <v>0.01188615576800247</v>
      </c>
    </row>
    <row r="159" spans="2:11" ht="12.75" hidden="1">
      <c r="B159" s="1">
        <v>37844</v>
      </c>
      <c r="C159" s="3">
        <v>557.91</v>
      </c>
      <c r="D159">
        <f t="shared" si="14"/>
        <v>1.0000717012924156</v>
      </c>
      <c r="E159">
        <f t="shared" si="15"/>
        <v>7.169872200082712E-05</v>
      </c>
      <c r="F159" s="4">
        <f t="shared" si="16"/>
        <v>5.140706736551891E-09</v>
      </c>
      <c r="G159" s="4">
        <f t="shared" si="12"/>
        <v>0.008692944151636869</v>
      </c>
      <c r="H159">
        <f t="shared" si="13"/>
        <v>0.006302801775542693</v>
      </c>
      <c r="I159" s="4">
        <f t="shared" si="17"/>
        <v>0.00013582725236932608</v>
      </c>
      <c r="J159">
        <f t="shared" si="18"/>
        <v>1.5150965806593012E-06</v>
      </c>
      <c r="K159" s="8">
        <f t="shared" si="19"/>
        <v>0.011589312136130719</v>
      </c>
    </row>
    <row r="160" spans="2:11" ht="12.75" hidden="1">
      <c r="B160" s="2">
        <v>37845</v>
      </c>
      <c r="C160" s="3">
        <v>567.64</v>
      </c>
      <c r="D160">
        <f t="shared" si="14"/>
        <v>1.0174400889032282</v>
      </c>
      <c r="E160">
        <f t="shared" si="15"/>
        <v>0.017289755916289458</v>
      </c>
      <c r="F160" s="4">
        <f t="shared" si="16"/>
        <v>0.0002989356596448663</v>
      </c>
      <c r="G160" s="4">
        <f t="shared" si="12"/>
        <v>0.008671635211897151</v>
      </c>
      <c r="H160">
        <f t="shared" si="13"/>
        <v>0.013127504431564579</v>
      </c>
      <c r="I160" s="4">
        <f t="shared" si="17"/>
        <v>0.000135494300185893</v>
      </c>
      <c r="J160">
        <f t="shared" si="18"/>
        <v>3.1556501037414855E-06</v>
      </c>
      <c r="K160" s="8">
        <f t="shared" si="19"/>
        <v>0.01150385370570017</v>
      </c>
    </row>
    <row r="161" spans="2:11" ht="12.75" hidden="1">
      <c r="B161" s="1">
        <v>37846</v>
      </c>
      <c r="C161" s="3">
        <v>574.52</v>
      </c>
      <c r="D161">
        <f t="shared" si="14"/>
        <v>1.0121203579733633</v>
      </c>
      <c r="E161">
        <f t="shared" si="15"/>
        <v>0.012047494597285137</v>
      </c>
      <c r="F161" s="4">
        <f t="shared" si="16"/>
        <v>0.00014514212607161456</v>
      </c>
      <c r="G161" s="4">
        <f t="shared" si="12"/>
        <v>0.008614538094090707</v>
      </c>
      <c r="H161">
        <f t="shared" si="13"/>
        <v>0.012634149402027003</v>
      </c>
      <c r="I161" s="4">
        <f t="shared" si="17"/>
        <v>0.0001346021577201673</v>
      </c>
      <c r="J161">
        <f t="shared" si="18"/>
        <v>3.03705514471803E-06</v>
      </c>
      <c r="K161" s="8">
        <f t="shared" si="19"/>
        <v>0.011470183197118051</v>
      </c>
    </row>
    <row r="162" spans="2:11" ht="12.75" hidden="1">
      <c r="B162" s="2">
        <v>37847</v>
      </c>
      <c r="C162" s="3">
        <v>578.37</v>
      </c>
      <c r="D162">
        <f t="shared" si="14"/>
        <v>1.0067012462577456</v>
      </c>
      <c r="E162">
        <f t="shared" si="15"/>
        <v>0.00667889271586517</v>
      </c>
      <c r="F162" s="4">
        <f t="shared" si="16"/>
        <v>4.4607607910036825E-05</v>
      </c>
      <c r="G162" s="4">
        <f t="shared" si="12"/>
        <v>0.008637936883909906</v>
      </c>
      <c r="H162">
        <f t="shared" si="13"/>
        <v>0.013104599269328417</v>
      </c>
      <c r="I162" s="4">
        <f t="shared" si="17"/>
        <v>0.00013496776381109228</v>
      </c>
      <c r="J162">
        <f t="shared" si="18"/>
        <v>3.1501440551270236E-06</v>
      </c>
      <c r="K162" s="8">
        <f t="shared" si="19"/>
        <v>0.011481185468233028</v>
      </c>
    </row>
    <row r="163" spans="2:11" ht="12.75" hidden="1">
      <c r="B163" s="1">
        <v>37848</v>
      </c>
      <c r="C163" s="3">
        <v>574.94</v>
      </c>
      <c r="D163">
        <f t="shared" si="14"/>
        <v>0.9940695402596954</v>
      </c>
      <c r="E163">
        <f t="shared" si="15"/>
        <v>-0.00594811475283678</v>
      </c>
      <c r="F163" s="4">
        <f t="shared" si="16"/>
        <v>3.5380069112914546E-05</v>
      </c>
      <c r="G163" s="4">
        <f t="shared" si="12"/>
        <v>0.00842515352613702</v>
      </c>
      <c r="H163">
        <f t="shared" si="13"/>
        <v>0.008607015670794197</v>
      </c>
      <c r="I163" s="4">
        <f t="shared" si="17"/>
        <v>0.00013164302384589095</v>
      </c>
      <c r="J163">
        <f t="shared" si="18"/>
        <v>2.0689941516332207E-06</v>
      </c>
      <c r="K163" s="8">
        <f t="shared" si="19"/>
        <v>0.011383058890046108</v>
      </c>
    </row>
    <row r="164" spans="2:11" ht="12.75" hidden="1">
      <c r="B164" s="2">
        <v>37851</v>
      </c>
      <c r="C164" s="3">
        <v>585.26</v>
      </c>
      <c r="D164">
        <f t="shared" si="14"/>
        <v>1.0179496990990362</v>
      </c>
      <c r="E164">
        <f t="shared" si="15"/>
        <v>0.017790505413472393</v>
      </c>
      <c r="F164" s="4">
        <f t="shared" si="16"/>
        <v>0.00031650208286679055</v>
      </c>
      <c r="G164" s="4">
        <f t="shared" si="12"/>
        <v>0.008676271579206423</v>
      </c>
      <c r="H164">
        <f t="shared" si="13"/>
        <v>0.014077952495617564</v>
      </c>
      <c r="I164" s="4">
        <f t="shared" si="17"/>
        <v>0.00013556674342510037</v>
      </c>
      <c r="J164">
        <f t="shared" si="18"/>
        <v>3.3841231960619145E-06</v>
      </c>
      <c r="K164" s="8">
        <f t="shared" si="19"/>
        <v>0.011497070071502498</v>
      </c>
    </row>
    <row r="165" spans="2:11" ht="12.75" hidden="1">
      <c r="B165" s="1">
        <v>37852</v>
      </c>
      <c r="C165" s="3">
        <v>592.48</v>
      </c>
      <c r="D165">
        <f t="shared" si="14"/>
        <v>1.0123363974985478</v>
      </c>
      <c r="E165">
        <f t="shared" si="15"/>
        <v>0.012260924225179739</v>
      </c>
      <c r="F165" s="4">
        <f t="shared" si="16"/>
        <v>0.00015033026285559938</v>
      </c>
      <c r="G165" s="4">
        <f t="shared" si="12"/>
        <v>0.008826406126930142</v>
      </c>
      <c r="H165">
        <f t="shared" si="13"/>
        <v>0.017022179532792742</v>
      </c>
      <c r="I165" s="4">
        <f t="shared" si="17"/>
        <v>0.00013791259573328347</v>
      </c>
      <c r="J165">
        <f t="shared" si="18"/>
        <v>4.091870079998256E-06</v>
      </c>
      <c r="K165" s="8">
        <f t="shared" si="19"/>
        <v>0.011568090838737619</v>
      </c>
    </row>
    <row r="166" spans="2:11" ht="12.75" hidden="1">
      <c r="B166" s="2">
        <v>37853</v>
      </c>
      <c r="C166" s="3">
        <v>592.64</v>
      </c>
      <c r="D166">
        <f t="shared" si="14"/>
        <v>1.0002700513097489</v>
      </c>
      <c r="E166">
        <f t="shared" si="15"/>
        <v>0.0002700148524573499</v>
      </c>
      <c r="F166" s="4">
        <f t="shared" si="16"/>
        <v>7.290802054756442E-08</v>
      </c>
      <c r="G166" s="4">
        <f t="shared" si="12"/>
        <v>0.008817452308204859</v>
      </c>
      <c r="H166">
        <f t="shared" si="13"/>
        <v>0.017887334762822393</v>
      </c>
      <c r="I166" s="4">
        <f t="shared" si="17"/>
        <v>0.00013777269231570092</v>
      </c>
      <c r="J166">
        <f t="shared" si="18"/>
        <v>4.299840087216922E-06</v>
      </c>
      <c r="K166" s="8">
        <f t="shared" si="19"/>
        <v>0.011553045149590822</v>
      </c>
    </row>
    <row r="167" spans="2:11" ht="12.75" hidden="1">
      <c r="B167" s="1">
        <v>37854</v>
      </c>
      <c r="C167" s="3">
        <v>599.13</v>
      </c>
      <c r="D167">
        <f t="shared" si="14"/>
        <v>1.0109509989200864</v>
      </c>
      <c r="E167">
        <f t="shared" si="15"/>
        <v>0.010891470931071802</v>
      </c>
      <c r="F167" s="4">
        <f t="shared" si="16"/>
        <v>0.00011862413904238205</v>
      </c>
      <c r="G167" s="4">
        <f t="shared" si="12"/>
        <v>0.008218890168200418</v>
      </c>
      <c r="H167">
        <f t="shared" si="13"/>
        <v>0.029383220760609476</v>
      </c>
      <c r="I167" s="4">
        <f t="shared" si="17"/>
        <v>0.00012842015887813154</v>
      </c>
      <c r="J167">
        <f t="shared" si="18"/>
        <v>7.0632742213003555E-06</v>
      </c>
      <c r="K167" s="8">
        <f t="shared" si="19"/>
        <v>0.01101621008590664</v>
      </c>
    </row>
    <row r="168" spans="2:11" ht="12.75" hidden="1">
      <c r="B168" s="2">
        <v>37855</v>
      </c>
      <c r="C168" s="3">
        <v>597.1</v>
      </c>
      <c r="D168">
        <f t="shared" si="14"/>
        <v>0.9966117537095456</v>
      </c>
      <c r="E168">
        <f t="shared" si="15"/>
        <v>-0.003393999395884816</v>
      </c>
      <c r="F168" s="4">
        <f t="shared" si="16"/>
        <v>1.1519231899266494E-05</v>
      </c>
      <c r="G168" s="4">
        <f t="shared" si="12"/>
        <v>0.00812024968274317</v>
      </c>
      <c r="H168">
        <f t="shared" si="13"/>
        <v>0.03186833582181937</v>
      </c>
      <c r="I168" s="4">
        <f t="shared" si="17"/>
        <v>0.00012687890129286204</v>
      </c>
      <c r="J168">
        <f t="shared" si="18"/>
        <v>7.660657649475809E-06</v>
      </c>
      <c r="K168" s="8">
        <f t="shared" si="19"/>
        <v>0.010918710713421537</v>
      </c>
    </row>
    <row r="169" spans="2:11" ht="12.75" hidden="1">
      <c r="B169" s="1">
        <v>37858</v>
      </c>
      <c r="C169" s="3">
        <v>589.84</v>
      </c>
      <c r="D169">
        <f t="shared" si="14"/>
        <v>0.9878412326243511</v>
      </c>
      <c r="E169">
        <f t="shared" si="15"/>
        <v>-0.012233289871551544</v>
      </c>
      <c r="F169" s="4">
        <f t="shared" si="16"/>
        <v>0.0001496533810814056</v>
      </c>
      <c r="G169" s="4">
        <f t="shared" si="12"/>
        <v>0.00806084160108886</v>
      </c>
      <c r="H169">
        <f t="shared" si="13"/>
        <v>0.032667928774756355</v>
      </c>
      <c r="I169" s="4">
        <f t="shared" si="17"/>
        <v>0.00012595065001701344</v>
      </c>
      <c r="J169">
        <f t="shared" si="18"/>
        <v>7.852867493931817E-06</v>
      </c>
      <c r="K169" s="8">
        <f t="shared" si="19"/>
        <v>0.010867280364612006</v>
      </c>
    </row>
    <row r="170" spans="2:11" ht="12.75" hidden="1">
      <c r="B170" s="2">
        <v>37859</v>
      </c>
      <c r="C170" s="3">
        <v>583.9</v>
      </c>
      <c r="D170">
        <f t="shared" si="14"/>
        <v>0.9899294723992946</v>
      </c>
      <c r="E170">
        <f t="shared" si="15"/>
        <v>-0.010121578391903311</v>
      </c>
      <c r="F170" s="4">
        <f t="shared" si="16"/>
        <v>0.00010244634914344402</v>
      </c>
      <c r="G170" s="4">
        <f t="shared" si="12"/>
        <v>0.00805995467785827</v>
      </c>
      <c r="H170">
        <f t="shared" si="13"/>
        <v>0.02574607609526045</v>
      </c>
      <c r="I170" s="4">
        <f t="shared" si="17"/>
        <v>0.00012593679184153548</v>
      </c>
      <c r="J170">
        <f t="shared" si="18"/>
        <v>6.188960599822224E-06</v>
      </c>
      <c r="K170" s="8">
        <f t="shared" si="19"/>
        <v>0.010942935220575567</v>
      </c>
    </row>
    <row r="171" spans="2:11" ht="12.75" hidden="1">
      <c r="B171" s="1">
        <v>37860</v>
      </c>
      <c r="C171" s="3">
        <v>588.06</v>
      </c>
      <c r="D171">
        <f t="shared" si="14"/>
        <v>1.007124507621168</v>
      </c>
      <c r="E171">
        <f t="shared" si="15"/>
        <v>0.007099248219651452</v>
      </c>
      <c r="F171" s="4">
        <f t="shared" si="16"/>
        <v>5.0399325284224317E-05</v>
      </c>
      <c r="G171" s="4">
        <f t="shared" si="12"/>
        <v>0.008099908221166005</v>
      </c>
      <c r="H171">
        <f t="shared" si="13"/>
        <v>0.027002078951855777</v>
      </c>
      <c r="I171" s="4">
        <f t="shared" si="17"/>
        <v>0.00012656106595571883</v>
      </c>
      <c r="J171">
        <f t="shared" si="18"/>
        <v>6.49088436342687E-06</v>
      </c>
      <c r="K171" s="8">
        <f t="shared" si="19"/>
        <v>0.010957654018643405</v>
      </c>
    </row>
    <row r="172" spans="2:11" ht="12.75" hidden="1">
      <c r="B172" s="2">
        <v>37861</v>
      </c>
      <c r="C172" s="3">
        <v>589.97</v>
      </c>
      <c r="D172">
        <f t="shared" si="14"/>
        <v>1.0032479678944326</v>
      </c>
      <c r="E172">
        <f t="shared" si="15"/>
        <v>0.0032427046402187937</v>
      </c>
      <c r="F172" s="4">
        <f t="shared" si="16"/>
        <v>1.0515133383696497E-05</v>
      </c>
      <c r="G172" s="4">
        <f t="shared" si="12"/>
        <v>0.00806367012297565</v>
      </c>
      <c r="H172">
        <f t="shared" si="13"/>
        <v>0.03041655684804349</v>
      </c>
      <c r="I172" s="4">
        <f t="shared" si="17"/>
        <v>0.00012599484567149454</v>
      </c>
      <c r="J172">
        <f t="shared" si="18"/>
        <v>7.311672319241224E-06</v>
      </c>
      <c r="K172" s="8">
        <f t="shared" si="19"/>
        <v>0.01089418071046434</v>
      </c>
    </row>
    <row r="173" spans="2:11" ht="12.75" hidden="1">
      <c r="B173" s="1">
        <v>37862</v>
      </c>
      <c r="C173" s="3">
        <v>586.43</v>
      </c>
      <c r="D173">
        <f t="shared" si="14"/>
        <v>0.9939996948997405</v>
      </c>
      <c r="E173">
        <f t="shared" si="15"/>
        <v>-0.0060183792675210955</v>
      </c>
      <c r="F173" s="4">
        <f t="shared" si="16"/>
        <v>3.622088900772776E-05</v>
      </c>
      <c r="G173" s="4">
        <f t="shared" si="12"/>
        <v>0.007914145976041132</v>
      </c>
      <c r="H173">
        <f t="shared" si="13"/>
        <v>0.02394948793000427</v>
      </c>
      <c r="I173" s="4">
        <f t="shared" si="17"/>
        <v>0.0001236585308756427</v>
      </c>
      <c r="J173">
        <f t="shared" si="18"/>
        <v>5.757088444712565E-06</v>
      </c>
      <c r="K173" s="8">
        <f t="shared" si="19"/>
        <v>0.01085824306372491</v>
      </c>
    </row>
    <row r="174" spans="2:11" ht="12.75" hidden="1">
      <c r="B174" s="2">
        <v>37865</v>
      </c>
      <c r="C174" s="3">
        <v>598.45</v>
      </c>
      <c r="D174">
        <f t="shared" si="14"/>
        <v>1.0204969050014496</v>
      </c>
      <c r="E174">
        <f t="shared" si="15"/>
        <v>0.02028967043753835</v>
      </c>
      <c r="F174" s="4">
        <f t="shared" si="16"/>
        <v>0.0004116707264639176</v>
      </c>
      <c r="G174" s="4">
        <f t="shared" si="12"/>
        <v>0.007890602363845582</v>
      </c>
      <c r="H174">
        <f t="shared" si="13"/>
        <v>0.023772736709209655</v>
      </c>
      <c r="I174" s="4">
        <f t="shared" si="17"/>
        <v>0.00012329066193508722</v>
      </c>
      <c r="J174">
        <f t="shared" si="18"/>
        <v>5.714600170483091E-06</v>
      </c>
      <c r="K174" s="8">
        <f t="shared" si="19"/>
        <v>0.010843249594314618</v>
      </c>
    </row>
    <row r="175" spans="2:11" ht="12.75" hidden="1">
      <c r="B175" s="1">
        <v>37866</v>
      </c>
      <c r="C175" s="3">
        <v>601.1</v>
      </c>
      <c r="D175">
        <f t="shared" si="14"/>
        <v>1.004428105940346</v>
      </c>
      <c r="E175">
        <f t="shared" si="15"/>
        <v>0.004418330725736926</v>
      </c>
      <c r="F175" s="4">
        <f t="shared" si="16"/>
        <v>1.9521646401990993E-05</v>
      </c>
      <c r="G175" s="4">
        <f t="shared" si="12"/>
        <v>0.00790136875769541</v>
      </c>
      <c r="H175">
        <f t="shared" si="13"/>
        <v>0.024224900081273856</v>
      </c>
      <c r="I175" s="4">
        <f t="shared" si="17"/>
        <v>0.0001234588868389908</v>
      </c>
      <c r="J175">
        <f t="shared" si="18"/>
        <v>5.823293288767754E-06</v>
      </c>
      <c r="K175" s="8">
        <f t="shared" si="19"/>
        <v>0.010845994355070587</v>
      </c>
    </row>
    <row r="176" spans="2:11" ht="12.75" hidden="1">
      <c r="B176" s="2">
        <v>37867</v>
      </c>
      <c r="C176" s="3">
        <v>611.12</v>
      </c>
      <c r="D176">
        <f t="shared" si="14"/>
        <v>1.016669439361171</v>
      </c>
      <c r="E176">
        <f t="shared" si="15"/>
        <v>0.01653202918798776</v>
      </c>
      <c r="F176" s="4">
        <f t="shared" si="16"/>
        <v>0.0002733079890724793</v>
      </c>
      <c r="G176" s="4">
        <f t="shared" si="12"/>
        <v>0.008112884682318204</v>
      </c>
      <c r="H176">
        <f t="shared" si="13"/>
        <v>0.026999333617367616</v>
      </c>
      <c r="I176" s="4">
        <f t="shared" si="17"/>
        <v>0.00012676382316122194</v>
      </c>
      <c r="J176">
        <f t="shared" si="18"/>
        <v>6.490224427251831E-06</v>
      </c>
      <c r="K176" s="8">
        <f t="shared" si="19"/>
        <v>0.010966932056594958</v>
      </c>
    </row>
    <row r="177" spans="2:11" ht="12.75" hidden="1">
      <c r="B177" s="1">
        <v>37868</v>
      </c>
      <c r="C177" s="3">
        <v>611.15</v>
      </c>
      <c r="D177">
        <f t="shared" si="14"/>
        <v>1.0000490901950516</v>
      </c>
      <c r="E177">
        <f t="shared" si="15"/>
        <v>4.9088990167422116E-05</v>
      </c>
      <c r="F177" s="4">
        <f t="shared" si="16"/>
        <v>2.4097289556572654E-09</v>
      </c>
      <c r="G177" s="4">
        <f t="shared" si="12"/>
        <v>0.007945262636084157</v>
      </c>
      <c r="H177">
        <f t="shared" si="13"/>
        <v>0.03143912506542773</v>
      </c>
      <c r="I177" s="4">
        <f t="shared" si="17"/>
        <v>0.00012414472868881496</v>
      </c>
      <c r="J177">
        <f t="shared" si="18"/>
        <v>7.557481986881666E-06</v>
      </c>
      <c r="K177" s="8">
        <f t="shared" si="19"/>
        <v>0.010797557441474127</v>
      </c>
    </row>
    <row r="178" spans="2:11" ht="12.75" hidden="1">
      <c r="B178" s="2">
        <v>37869</v>
      </c>
      <c r="C178" s="3">
        <v>612.49</v>
      </c>
      <c r="D178">
        <f t="shared" si="14"/>
        <v>1.0021925877444162</v>
      </c>
      <c r="E178">
        <f t="shared" si="15"/>
        <v>0.002190187531718733</v>
      </c>
      <c r="F178" s="4">
        <f t="shared" si="16"/>
        <v>4.796921424096196E-06</v>
      </c>
      <c r="G178" s="4">
        <f t="shared" si="12"/>
        <v>0.007851377412597477</v>
      </c>
      <c r="H178">
        <f t="shared" si="13"/>
        <v>0.02875300604135982</v>
      </c>
      <c r="I178" s="4">
        <f t="shared" si="17"/>
        <v>0.00012267777207183557</v>
      </c>
      <c r="J178">
        <f t="shared" si="18"/>
        <v>6.911780298403803E-06</v>
      </c>
      <c r="K178" s="8">
        <f t="shared" si="19"/>
        <v>0.010759460570745718</v>
      </c>
    </row>
    <row r="179" spans="2:11" ht="12.75" hidden="1">
      <c r="B179" s="1">
        <v>37872</v>
      </c>
      <c r="C179" s="3">
        <v>615.14</v>
      </c>
      <c r="D179">
        <f t="shared" si="14"/>
        <v>1.0043266012506327</v>
      </c>
      <c r="E179">
        <f t="shared" si="15"/>
        <v>0.004317268421378622</v>
      </c>
      <c r="F179" s="4">
        <f t="shared" si="16"/>
        <v>1.863880662223306E-05</v>
      </c>
      <c r="G179" s="4">
        <f t="shared" si="12"/>
        <v>0.007869997886647872</v>
      </c>
      <c r="H179">
        <f t="shared" si="13"/>
        <v>0.030188709535601068</v>
      </c>
      <c r="I179" s="4">
        <f t="shared" si="17"/>
        <v>0.000122968716978873</v>
      </c>
      <c r="J179">
        <f t="shared" si="18"/>
        <v>7.256901330673334E-06</v>
      </c>
      <c r="K179" s="8">
        <f t="shared" si="19"/>
        <v>0.010756942671976999</v>
      </c>
    </row>
    <row r="180" spans="2:11" ht="12.75" hidden="1">
      <c r="B180" s="2">
        <v>37873</v>
      </c>
      <c r="C180" s="3">
        <v>609.11</v>
      </c>
      <c r="D180">
        <f t="shared" si="14"/>
        <v>0.9901973534479956</v>
      </c>
      <c r="E180">
        <f t="shared" si="15"/>
        <v>-0.009851008803290583</v>
      </c>
      <c r="F180" s="4">
        <f t="shared" si="16"/>
        <v>9.704237444250856E-05</v>
      </c>
      <c r="G180" s="4">
        <f t="shared" si="12"/>
        <v>0.007453534608002587</v>
      </c>
      <c r="H180">
        <f t="shared" si="13"/>
        <v>0.019947978399217487</v>
      </c>
      <c r="I180" s="4">
        <f t="shared" si="17"/>
        <v>0.00011646147825004042</v>
      </c>
      <c r="J180">
        <f t="shared" si="18"/>
        <v>4.795187115196512E-06</v>
      </c>
      <c r="K180" s="8">
        <f t="shared" si="19"/>
        <v>0.010567227220744518</v>
      </c>
    </row>
    <row r="181" spans="2:11" ht="12.75" hidden="1">
      <c r="B181" s="1">
        <v>37874</v>
      </c>
      <c r="C181" s="3">
        <v>599.18</v>
      </c>
      <c r="D181">
        <f t="shared" si="14"/>
        <v>0.9836975258984418</v>
      </c>
      <c r="E181">
        <f t="shared" si="15"/>
        <v>-0.01643682156423751</v>
      </c>
      <c r="F181" s="4">
        <f t="shared" si="16"/>
        <v>0.0002701691031345833</v>
      </c>
      <c r="G181" s="4">
        <f t="shared" si="12"/>
        <v>0.007711689568526083</v>
      </c>
      <c r="H181">
        <f t="shared" si="13"/>
        <v>0.01645232916877062</v>
      </c>
      <c r="I181" s="4">
        <f t="shared" si="17"/>
        <v>0.00012049514950822004</v>
      </c>
      <c r="J181">
        <f t="shared" si="18"/>
        <v>3.954886819416015E-06</v>
      </c>
      <c r="K181" s="8">
        <f t="shared" si="19"/>
        <v>0.010795381544382952</v>
      </c>
    </row>
    <row r="182" spans="2:11" ht="12.75" hidden="1">
      <c r="B182" s="2">
        <v>37875</v>
      </c>
      <c r="C182" s="3">
        <v>600.44</v>
      </c>
      <c r="D182">
        <f t="shared" si="14"/>
        <v>1.0021028739277014</v>
      </c>
      <c r="E182">
        <f t="shared" si="15"/>
        <v>0.0021006659831343507</v>
      </c>
      <c r="F182" s="4">
        <f t="shared" si="16"/>
        <v>4.412797572697808E-06</v>
      </c>
      <c r="G182" s="4">
        <f t="shared" si="12"/>
        <v>0.0075560576258891215</v>
      </c>
      <c r="H182">
        <f t="shared" si="13"/>
        <v>0.013857155552130353</v>
      </c>
      <c r="I182" s="4">
        <f t="shared" si="17"/>
        <v>0.00011806340040451752</v>
      </c>
      <c r="J182">
        <f t="shared" si="18"/>
        <v>3.3310470077236426E-06</v>
      </c>
      <c r="K182" s="8">
        <f t="shared" si="19"/>
        <v>0.010711318938244434</v>
      </c>
    </row>
    <row r="183" spans="2:11" ht="12.75" hidden="1">
      <c r="B183" s="1">
        <v>37876</v>
      </c>
      <c r="C183" s="3">
        <v>602.77</v>
      </c>
      <c r="D183">
        <f t="shared" si="14"/>
        <v>1.0038804876423955</v>
      </c>
      <c r="E183">
        <f t="shared" si="15"/>
        <v>0.003872977971411669</v>
      </c>
      <c r="F183" s="4">
        <f t="shared" si="16"/>
        <v>1.4999958367040048E-05</v>
      </c>
      <c r="G183" s="4">
        <f t="shared" si="12"/>
        <v>0.007474163487164887</v>
      </c>
      <c r="H183">
        <f t="shared" si="13"/>
        <v>0.012487150213161572</v>
      </c>
      <c r="I183" s="4">
        <f t="shared" si="17"/>
        <v>0.00011678380448695136</v>
      </c>
      <c r="J183">
        <f t="shared" si="18"/>
        <v>3.0017188012407627E-06</v>
      </c>
      <c r="K183" s="8">
        <f t="shared" si="19"/>
        <v>0.010666868597939631</v>
      </c>
    </row>
    <row r="184" spans="2:11" ht="12.75" hidden="1">
      <c r="B184" s="2">
        <v>37879</v>
      </c>
      <c r="C184" s="3">
        <v>603.71</v>
      </c>
      <c r="D184">
        <f t="shared" si="14"/>
        <v>1.001559467126765</v>
      </c>
      <c r="E184">
        <f t="shared" si="15"/>
        <v>0.0015582524206040874</v>
      </c>
      <c r="F184" s="4">
        <f t="shared" si="16"/>
        <v>2.4281506063184976E-06</v>
      </c>
      <c r="G184" s="4">
        <f t="shared" si="12"/>
        <v>0.007152993865243305</v>
      </c>
      <c r="H184">
        <f t="shared" si="13"/>
        <v>0.017237850292023224</v>
      </c>
      <c r="I184" s="4">
        <f t="shared" si="17"/>
        <v>0.00011176552914442664</v>
      </c>
      <c r="J184">
        <f t="shared" si="18"/>
        <v>4.143714012505583E-06</v>
      </c>
      <c r="K184" s="8">
        <f t="shared" si="19"/>
        <v>0.010374093460728078</v>
      </c>
    </row>
    <row r="185" spans="2:11" ht="12.75" hidden="1">
      <c r="B185" s="1">
        <v>37880</v>
      </c>
      <c r="C185" s="3">
        <v>609.53</v>
      </c>
      <c r="D185">
        <f t="shared" si="14"/>
        <v>1.0096403902535984</v>
      </c>
      <c r="E185">
        <f t="shared" si="15"/>
        <v>0.009594218198719943</v>
      </c>
      <c r="F185" s="4">
        <f t="shared" si="16"/>
        <v>9.204902284464896E-05</v>
      </c>
      <c r="G185" s="4">
        <f t="shared" si="12"/>
        <v>0.007141300970443977</v>
      </c>
      <c r="H185">
        <f t="shared" si="13"/>
        <v>0.017082969575797108</v>
      </c>
      <c r="I185" s="4">
        <f t="shared" si="17"/>
        <v>0.00011158282766318714</v>
      </c>
      <c r="J185">
        <f t="shared" si="18"/>
        <v>4.106483071105074E-06</v>
      </c>
      <c r="K185" s="8">
        <f t="shared" si="19"/>
        <v>0.010367079848833135</v>
      </c>
    </row>
    <row r="186" spans="2:11" ht="12.75" hidden="1">
      <c r="B186" s="2">
        <v>37881</v>
      </c>
      <c r="C186" s="3">
        <v>608.99</v>
      </c>
      <c r="D186">
        <f t="shared" si="14"/>
        <v>0.9991140714977114</v>
      </c>
      <c r="E186">
        <f t="shared" si="15"/>
        <v>-0.0008863211688776978</v>
      </c>
      <c r="F186" s="4">
        <f t="shared" si="16"/>
        <v>7.855652144007285E-07</v>
      </c>
      <c r="G186" s="4">
        <f t="shared" si="12"/>
        <v>0.006985725027215289</v>
      </c>
      <c r="H186">
        <f t="shared" si="13"/>
        <v>0.013761883371696875</v>
      </c>
      <c r="I186" s="4">
        <f t="shared" si="17"/>
        <v>0.00010915195355023889</v>
      </c>
      <c r="J186">
        <f t="shared" si="18"/>
        <v>3.3081450412732875E-06</v>
      </c>
      <c r="K186" s="8">
        <f t="shared" si="19"/>
        <v>0.010288042015318834</v>
      </c>
    </row>
    <row r="187" spans="2:11" ht="12.75" hidden="1">
      <c r="B187" s="1">
        <v>37882</v>
      </c>
      <c r="C187" s="3">
        <v>608.48</v>
      </c>
      <c r="D187">
        <f t="shared" si="14"/>
        <v>0.9991625478250874</v>
      </c>
      <c r="E187">
        <f t="shared" si="15"/>
        <v>-0.0008378030338839826</v>
      </c>
      <c r="F187" s="4">
        <f t="shared" si="16"/>
        <v>7.019139235852056E-07</v>
      </c>
      <c r="G187" s="4">
        <f t="shared" si="12"/>
        <v>0.006941801224421335</v>
      </c>
      <c r="H187">
        <f t="shared" si="13"/>
        <v>0.012054503427147681</v>
      </c>
      <c r="I187" s="4">
        <f t="shared" si="17"/>
        <v>0.00010846564413158336</v>
      </c>
      <c r="J187">
        <f t="shared" si="18"/>
        <v>2.8977171699874237E-06</v>
      </c>
      <c r="K187" s="8">
        <f t="shared" si="19"/>
        <v>0.010274625392762304</v>
      </c>
    </row>
    <row r="188" spans="2:11" ht="12.75" hidden="1">
      <c r="B188" s="2">
        <v>37883</v>
      </c>
      <c r="C188" s="3">
        <v>603.03</v>
      </c>
      <c r="D188">
        <f t="shared" si="14"/>
        <v>0.9910432553247436</v>
      </c>
      <c r="E188">
        <f t="shared" si="15"/>
        <v>-0.008997097446535119</v>
      </c>
      <c r="F188" s="4">
        <f t="shared" si="16"/>
        <v>8.094776246244875E-05</v>
      </c>
      <c r="G188" s="4">
        <f t="shared" si="12"/>
        <v>0.006897818824478196</v>
      </c>
      <c r="H188">
        <f t="shared" si="13"/>
        <v>0.012537979917253361</v>
      </c>
      <c r="I188" s="4">
        <f t="shared" si="17"/>
        <v>0.00010777841913247181</v>
      </c>
      <c r="J188">
        <f t="shared" si="18"/>
        <v>3.0139374801089814E-06</v>
      </c>
      <c r="K188" s="8">
        <f t="shared" si="19"/>
        <v>0.010235452195792956</v>
      </c>
    </row>
    <row r="189" spans="2:11" ht="12.75" hidden="1">
      <c r="B189" s="1">
        <v>37886</v>
      </c>
      <c r="C189" s="3">
        <v>589.36</v>
      </c>
      <c r="D189">
        <f t="shared" si="14"/>
        <v>0.9773311443875098</v>
      </c>
      <c r="E189">
        <f t="shared" si="15"/>
        <v>-0.022929744358856256</v>
      </c>
      <c r="F189" s="4">
        <f t="shared" si="16"/>
        <v>0.0005257731763625002</v>
      </c>
      <c r="G189" s="4">
        <f t="shared" si="12"/>
        <v>0.007228933118619235</v>
      </c>
      <c r="H189">
        <f t="shared" si="13"/>
        <v>0.010608051961444915</v>
      </c>
      <c r="I189" s="4">
        <f t="shared" si="17"/>
        <v>0.00011295207997842555</v>
      </c>
      <c r="J189">
        <f t="shared" si="18"/>
        <v>2.5500124907319507E-06</v>
      </c>
      <c r="K189" s="8">
        <f t="shared" si="19"/>
        <v>0.010507238813679529</v>
      </c>
    </row>
    <row r="190" spans="2:11" ht="12.75" hidden="1">
      <c r="B190" s="2">
        <v>37887</v>
      </c>
      <c r="C190" s="3">
        <v>588.08</v>
      </c>
      <c r="D190">
        <f t="shared" si="14"/>
        <v>0.9978281525722819</v>
      </c>
      <c r="E190">
        <f t="shared" si="15"/>
        <v>-0.0021742093087258984</v>
      </c>
      <c r="F190" s="4">
        <f t="shared" si="16"/>
        <v>4.727186118150349E-06</v>
      </c>
      <c r="G190" s="4">
        <f t="shared" si="12"/>
        <v>0.007078106324510796</v>
      </c>
      <c r="H190">
        <f t="shared" si="13"/>
        <v>0.012835375585089919</v>
      </c>
      <c r="I190" s="4">
        <f t="shared" si="17"/>
        <v>0.00011059541132048118</v>
      </c>
      <c r="J190">
        <f t="shared" si="18"/>
        <v>3.085426823338923E-06</v>
      </c>
      <c r="K190" s="8">
        <f t="shared" si="19"/>
        <v>0.01036870216069216</v>
      </c>
    </row>
    <row r="191" spans="2:11" ht="12.75" hidden="1">
      <c r="B191" s="1">
        <v>37888</v>
      </c>
      <c r="C191" s="3">
        <v>581.22</v>
      </c>
      <c r="D191">
        <f t="shared" si="14"/>
        <v>0.9883349204189906</v>
      </c>
      <c r="E191">
        <f t="shared" si="15"/>
        <v>-0.011733650399483642</v>
      </c>
      <c r="F191" s="4">
        <f t="shared" si="16"/>
        <v>0.00013767855169730263</v>
      </c>
      <c r="G191" s="4">
        <f t="shared" si="12"/>
        <v>0.007186073145481135</v>
      </c>
      <c r="H191">
        <f t="shared" si="13"/>
        <v>0.009236905167537127</v>
      </c>
      <c r="I191" s="4">
        <f t="shared" si="17"/>
        <v>0.00011228239289814274</v>
      </c>
      <c r="J191">
        <f t="shared" si="18"/>
        <v>2.2204098960425785E-06</v>
      </c>
      <c r="K191" s="8">
        <f t="shared" si="19"/>
        <v>0.010491042989240877</v>
      </c>
    </row>
    <row r="192" spans="2:11" ht="12.75" hidden="1">
      <c r="B192" s="18">
        <v>37889</v>
      </c>
      <c r="C192" s="19">
        <v>576.78</v>
      </c>
      <c r="D192" s="14">
        <f t="shared" si="14"/>
        <v>0.9923608960462474</v>
      </c>
      <c r="E192" s="14">
        <f t="shared" si="15"/>
        <v>-0.00766843136056885</v>
      </c>
      <c r="F192" s="20">
        <f t="shared" si="16"/>
        <v>5.880483953175582E-05</v>
      </c>
      <c r="G192" s="20">
        <f t="shared" si="12"/>
        <v>0.007243020732202779</v>
      </c>
      <c r="H192" s="14">
        <f t="shared" si="13"/>
        <v>0.007582504488669675</v>
      </c>
      <c r="I192" s="20">
        <f t="shared" si="17"/>
        <v>0.00011317219894066842</v>
      </c>
      <c r="J192" s="14">
        <f t="shared" si="18"/>
        <v>1.8227174251609798E-06</v>
      </c>
      <c r="K192" s="63">
        <f t="shared" si="19"/>
        <v>0.01055222637719204</v>
      </c>
    </row>
    <row r="193" spans="2:11" ht="13.5" hidden="1" thickBot="1">
      <c r="B193" s="5">
        <v>37890</v>
      </c>
      <c r="C193" s="6">
        <v>581.65</v>
      </c>
      <c r="D193" s="7">
        <f t="shared" si="14"/>
        <v>1.0084434273033045</v>
      </c>
      <c r="E193" s="7">
        <f t="shared" si="15"/>
        <v>0.008407980956995551</v>
      </c>
      <c r="F193" s="9">
        <f t="shared" si="16"/>
        <v>7.069414377319982E-05</v>
      </c>
      <c r="G193" s="9">
        <f aca="true" t="shared" si="20" ref="G193:G256">SUM(F129:F193)</f>
        <v>0.007095922725229431</v>
      </c>
      <c r="H193" s="7">
        <f aca="true" t="shared" si="21" ref="H193:H256">(SUM(E129:E193))^2</f>
        <v>0.00651697376225948</v>
      </c>
      <c r="I193" s="9">
        <f t="shared" si="17"/>
        <v>0.00011087379258170987</v>
      </c>
      <c r="J193" s="7">
        <f t="shared" si="18"/>
        <v>1.566580231312375E-06</v>
      </c>
      <c r="K193" s="64">
        <f t="shared" si="19"/>
        <v>0.010455008959843004</v>
      </c>
    </row>
    <row r="194" spans="1:11" ht="12.75">
      <c r="A194" t="s">
        <v>2157</v>
      </c>
      <c r="B194" s="2">
        <v>37893</v>
      </c>
      <c r="C194" s="3">
        <v>575.61</v>
      </c>
      <c r="D194">
        <f t="shared" si="14"/>
        <v>0.9896157483022436</v>
      </c>
      <c r="E194">
        <f t="shared" si="15"/>
        <v>-0.010438544224657965</v>
      </c>
      <c r="F194" s="4">
        <f t="shared" si="16"/>
        <v>0.00010896320553014016</v>
      </c>
      <c r="G194" s="4">
        <f t="shared" si="20"/>
        <v>0.007114385330211113</v>
      </c>
      <c r="H194">
        <f t="shared" si="21"/>
        <v>0.006368424927497486</v>
      </c>
      <c r="I194" s="4">
        <f t="shared" si="17"/>
        <v>0.00011116227078454864</v>
      </c>
      <c r="J194">
        <f t="shared" si="18"/>
        <v>1.5308713768022803E-06</v>
      </c>
      <c r="K194" s="8">
        <f>SQRT(I194-J194)*SQRT(250)</f>
        <v>0.16555316321936162</v>
      </c>
    </row>
    <row r="195" spans="2:11" ht="12.75">
      <c r="B195" s="1">
        <v>37894</v>
      </c>
      <c r="C195" s="3">
        <v>567.02</v>
      </c>
      <c r="D195">
        <f t="shared" si="14"/>
        <v>0.9850767012386858</v>
      </c>
      <c r="E195">
        <f t="shared" si="15"/>
        <v>-0.015035771563849354</v>
      </c>
      <c r="F195" s="4">
        <f t="shared" si="16"/>
        <v>0.00022607442652026086</v>
      </c>
      <c r="G195" s="4">
        <f t="shared" si="20"/>
        <v>0.007039523675397498</v>
      </c>
      <c r="H195">
        <f t="shared" si="21"/>
        <v>0.0067427335638560815</v>
      </c>
      <c r="I195" s="4">
        <f t="shared" si="17"/>
        <v>0.00010999255742808591</v>
      </c>
      <c r="J195">
        <f t="shared" si="18"/>
        <v>1.6208494143884812E-06</v>
      </c>
      <c r="K195" s="8">
        <f aca="true" t="shared" si="22" ref="K195:K258">SQRT(I195-J195)*SQRT(250)</f>
        <v>0.16459929223245268</v>
      </c>
    </row>
    <row r="196" spans="2:11" ht="12.75">
      <c r="B196" s="2">
        <v>37895</v>
      </c>
      <c r="C196" s="3">
        <v>572.56</v>
      </c>
      <c r="D196">
        <f t="shared" si="14"/>
        <v>1.0097703784698953</v>
      </c>
      <c r="E196">
        <f t="shared" si="15"/>
        <v>0.009722956956073938</v>
      </c>
      <c r="F196" s="4">
        <f t="shared" si="16"/>
        <v>9.453589196966659E-05</v>
      </c>
      <c r="G196" s="4">
        <f t="shared" si="20"/>
        <v>0.0069286420544578285</v>
      </c>
      <c r="H196">
        <f t="shared" si="21"/>
        <v>0.0060069804940539465</v>
      </c>
      <c r="I196" s="4">
        <f t="shared" si="17"/>
        <v>0.00010826003210090357</v>
      </c>
      <c r="J196">
        <f t="shared" si="18"/>
        <v>1.443985695686045E-06</v>
      </c>
      <c r="K196" s="8">
        <f t="shared" si="22"/>
        <v>0.16341362122327618</v>
      </c>
    </row>
    <row r="197" spans="2:11" ht="12.75">
      <c r="B197" s="1">
        <v>37896</v>
      </c>
      <c r="C197" s="3">
        <v>570.39</v>
      </c>
      <c r="D197">
        <f t="shared" si="14"/>
        <v>0.9962100041917005</v>
      </c>
      <c r="E197">
        <f t="shared" si="15"/>
        <v>-0.0037971960407376213</v>
      </c>
      <c r="F197" s="4">
        <f t="shared" si="16"/>
        <v>1.4418697771793467E-05</v>
      </c>
      <c r="G197" s="4">
        <f t="shared" si="20"/>
        <v>0.006713453454965049</v>
      </c>
      <c r="H197">
        <f t="shared" si="21"/>
        <v>0.0034286550410110033</v>
      </c>
      <c r="I197" s="4">
        <f t="shared" si="17"/>
        <v>0.00010489771023382888</v>
      </c>
      <c r="J197">
        <f t="shared" si="18"/>
        <v>8.241959233199527E-07</v>
      </c>
      <c r="K197" s="8">
        <f t="shared" si="22"/>
        <v>0.16130213444845432</v>
      </c>
    </row>
    <row r="198" spans="2:11" ht="12.75">
      <c r="B198" s="2">
        <v>37897</v>
      </c>
      <c r="C198" s="3">
        <v>591.24</v>
      </c>
      <c r="D198">
        <f t="shared" si="14"/>
        <v>1.0365539367800978</v>
      </c>
      <c r="E198">
        <f t="shared" si="15"/>
        <v>0.035901688954267576</v>
      </c>
      <c r="F198" s="4">
        <f t="shared" si="16"/>
        <v>0.0012889312697689785</v>
      </c>
      <c r="G198" s="4">
        <f t="shared" si="20"/>
        <v>0.00799821205264293</v>
      </c>
      <c r="H198">
        <f t="shared" si="21"/>
        <v>0.008540291089858865</v>
      </c>
      <c r="I198" s="4">
        <f t="shared" si="17"/>
        <v>0.00012497206332254577</v>
      </c>
      <c r="J198">
        <f t="shared" si="18"/>
        <v>2.052954588908381E-06</v>
      </c>
      <c r="K198" s="8">
        <f t="shared" si="22"/>
        <v>0.1752991077655826</v>
      </c>
    </row>
    <row r="199" spans="2:11" ht="12.75">
      <c r="B199" s="1">
        <v>37900</v>
      </c>
      <c r="C199" s="3">
        <v>590.99</v>
      </c>
      <c r="D199">
        <f t="shared" si="14"/>
        <v>0.9995771598673974</v>
      </c>
      <c r="E199">
        <f t="shared" si="15"/>
        <v>-0.0004229295546998901</v>
      </c>
      <c r="F199" s="4">
        <f t="shared" si="16"/>
        <v>1.788694082386473E-07</v>
      </c>
      <c r="G199" s="4">
        <f t="shared" si="20"/>
        <v>0.0074399661120494705</v>
      </c>
      <c r="H199">
        <f t="shared" si="21"/>
        <v>0.004673055703352231</v>
      </c>
      <c r="I199" s="4">
        <f t="shared" si="17"/>
        <v>0.00011624947050077298</v>
      </c>
      <c r="J199">
        <f t="shared" si="18"/>
        <v>1.1233306979212095E-06</v>
      </c>
      <c r="K199" s="8">
        <f t="shared" si="22"/>
        <v>0.1696512155886687</v>
      </c>
    </row>
    <row r="200" spans="2:11" ht="12.75">
      <c r="B200" s="2">
        <v>37901</v>
      </c>
      <c r="C200" s="3">
        <v>589.73</v>
      </c>
      <c r="D200">
        <f t="shared" si="14"/>
        <v>0.9978679842298516</v>
      </c>
      <c r="E200">
        <f t="shared" si="15"/>
        <v>-0.0021342917512977167</v>
      </c>
      <c r="F200" s="4">
        <f t="shared" si="16"/>
        <v>4.555201279657475E-06</v>
      </c>
      <c r="G200" s="4">
        <f t="shared" si="20"/>
        <v>0.007434204219390704</v>
      </c>
      <c r="H200">
        <f t="shared" si="21"/>
        <v>0.0048215641371745</v>
      </c>
      <c r="I200" s="4">
        <f t="shared" si="17"/>
        <v>0.00011615944092797975</v>
      </c>
      <c r="J200">
        <f t="shared" si="18"/>
        <v>1.159029840666947E-06</v>
      </c>
      <c r="K200" s="8">
        <f t="shared" si="22"/>
        <v>0.16955855263544864</v>
      </c>
    </row>
    <row r="201" spans="2:11" ht="12.75">
      <c r="B201" s="1">
        <v>37902</v>
      </c>
      <c r="C201" s="3">
        <v>592.96</v>
      </c>
      <c r="D201">
        <f t="shared" si="14"/>
        <v>1.0054770827327761</v>
      </c>
      <c r="E201">
        <f t="shared" si="15"/>
        <v>0.005462138059120661</v>
      </c>
      <c r="F201" s="4">
        <f t="shared" si="16"/>
        <v>2.983495217689442E-05</v>
      </c>
      <c r="G201" s="4">
        <f t="shared" si="20"/>
        <v>0.007413690829456045</v>
      </c>
      <c r="H201">
        <f t="shared" si="21"/>
        <v>0.006723225661324991</v>
      </c>
      <c r="I201" s="4">
        <f t="shared" si="17"/>
        <v>0.0001158389192102507</v>
      </c>
      <c r="J201">
        <f t="shared" si="18"/>
        <v>1.6161600147415844E-06</v>
      </c>
      <c r="K201" s="8">
        <f t="shared" si="22"/>
        <v>0.1689842886154724</v>
      </c>
    </row>
    <row r="202" spans="2:11" ht="12.75">
      <c r="B202" s="2">
        <v>37903</v>
      </c>
      <c r="C202" s="3">
        <v>601.75</v>
      </c>
      <c r="D202">
        <f aca="true" t="shared" si="23" ref="D202:D265">C202/C201</f>
        <v>1.0148239341608203</v>
      </c>
      <c r="E202">
        <f aca="true" t="shared" si="24" ref="E202:E265">LN(D202)</f>
        <v>0.014715133566186365</v>
      </c>
      <c r="F202" s="4">
        <f aca="true" t="shared" si="25" ref="F202:F265">E202^2</f>
        <v>0.00021653515587070465</v>
      </c>
      <c r="G202" s="4">
        <f t="shared" si="20"/>
        <v>0.0075296919091857595</v>
      </c>
      <c r="H202">
        <f t="shared" si="21"/>
        <v>0.011392804268324204</v>
      </c>
      <c r="I202" s="4">
        <f aca="true" t="shared" si="26" ref="I202:I265">(1/($C$3-1))*G202</f>
        <v>0.00011765143608102749</v>
      </c>
      <c r="J202">
        <f aca="true" t="shared" si="27" ref="J202:J265">(1/($C$3*($C$3-1)))*H202</f>
        <v>2.7386548721933187E-06</v>
      </c>
      <c r="K202" s="8">
        <f t="shared" si="22"/>
        <v>0.16949393883619715</v>
      </c>
    </row>
    <row r="203" spans="2:11" ht="12.75">
      <c r="B203" s="1">
        <v>37904</v>
      </c>
      <c r="C203" s="3">
        <v>596.21</v>
      </c>
      <c r="D203">
        <f t="shared" si="23"/>
        <v>0.9907935189031991</v>
      </c>
      <c r="E203">
        <f t="shared" si="24"/>
        <v>-0.009249122664871906</v>
      </c>
      <c r="F203" s="4">
        <f t="shared" si="25"/>
        <v>8.554627006984719E-05</v>
      </c>
      <c r="G203" s="4">
        <f t="shared" si="20"/>
        <v>0.007577559149182815</v>
      </c>
      <c r="H203">
        <f t="shared" si="21"/>
        <v>0.008344755401627598</v>
      </c>
      <c r="I203" s="4">
        <f t="shared" si="26"/>
        <v>0.00011839936170598148</v>
      </c>
      <c r="J203">
        <f t="shared" si="27"/>
        <v>2.005950817698942E-06</v>
      </c>
      <c r="K203" s="8">
        <f t="shared" si="22"/>
        <v>0.17058239276686982</v>
      </c>
    </row>
    <row r="204" spans="2:11" ht="12.75">
      <c r="B204" s="2">
        <v>37907</v>
      </c>
      <c r="C204" s="3">
        <v>605.33</v>
      </c>
      <c r="D204">
        <f t="shared" si="23"/>
        <v>1.0152966236728669</v>
      </c>
      <c r="E204">
        <f t="shared" si="24"/>
        <v>0.015180809871728599</v>
      </c>
      <c r="F204" s="4">
        <f t="shared" si="25"/>
        <v>0.0002304569883615725</v>
      </c>
      <c r="G204" s="4">
        <f t="shared" si="20"/>
        <v>0.007507842489499994</v>
      </c>
      <c r="H204">
        <f t="shared" si="21"/>
        <v>0.007957518193481537</v>
      </c>
      <c r="I204" s="4">
        <f t="shared" si="26"/>
        <v>0.00011731003889843741</v>
      </c>
      <c r="J204">
        <f t="shared" si="27"/>
        <v>1.912864950356139E-06</v>
      </c>
      <c r="K204" s="8">
        <f t="shared" si="22"/>
        <v>0.16985079772264924</v>
      </c>
    </row>
    <row r="205" spans="2:11" ht="12.75">
      <c r="B205" s="1">
        <v>37908</v>
      </c>
      <c r="C205" s="3">
        <v>610.69</v>
      </c>
      <c r="D205">
        <f t="shared" si="23"/>
        <v>1.0088546743098805</v>
      </c>
      <c r="E205">
        <f t="shared" si="24"/>
        <v>0.008815701572946328</v>
      </c>
      <c r="F205" s="4">
        <f t="shared" si="25"/>
        <v>7.771659422324836E-05</v>
      </c>
      <c r="G205" s="4">
        <f t="shared" si="20"/>
        <v>0.007583150172602618</v>
      </c>
      <c r="H205">
        <f t="shared" si="21"/>
        <v>0.009306182551547713</v>
      </c>
      <c r="I205" s="4">
        <f t="shared" si="26"/>
        <v>0.00011848672144691591</v>
      </c>
      <c r="J205">
        <f t="shared" si="27"/>
        <v>2.237063113352816E-06</v>
      </c>
      <c r="K205" s="8">
        <f t="shared" si="22"/>
        <v>0.17047702069015278</v>
      </c>
    </row>
    <row r="206" spans="2:11" ht="12.75">
      <c r="B206" s="2">
        <v>37909</v>
      </c>
      <c r="C206" s="3">
        <v>615.08</v>
      </c>
      <c r="D206">
        <f t="shared" si="23"/>
        <v>1.0071885899556239</v>
      </c>
      <c r="E206">
        <f t="shared" si="24"/>
        <v>0.007162875204507673</v>
      </c>
      <c r="F206" s="4">
        <f t="shared" si="25"/>
        <v>5.130678119535084E-05</v>
      </c>
      <c r="G206" s="4">
        <f t="shared" si="20"/>
        <v>0.007564462318628689</v>
      </c>
      <c r="H206">
        <f t="shared" si="21"/>
        <v>0.012543487532322555</v>
      </c>
      <c r="I206" s="4">
        <f t="shared" si="26"/>
        <v>0.00011819472372857326</v>
      </c>
      <c r="J206">
        <f t="shared" si="27"/>
        <v>3.015261426039076E-06</v>
      </c>
      <c r="K206" s="8">
        <f t="shared" si="22"/>
        <v>0.16969049936762384</v>
      </c>
    </row>
    <row r="207" spans="2:11" ht="12.75">
      <c r="B207" s="1">
        <v>37910</v>
      </c>
      <c r="C207" s="3">
        <v>609.67</v>
      </c>
      <c r="D207">
        <f t="shared" si="23"/>
        <v>0.991204396176107</v>
      </c>
      <c r="E207">
        <f t="shared" si="24"/>
        <v>-0.008834513471120764</v>
      </c>
      <c r="F207" s="4">
        <f t="shared" si="25"/>
        <v>7.804862827141426E-05</v>
      </c>
      <c r="G207" s="4">
        <f t="shared" si="20"/>
        <v>0.0075974264902884244</v>
      </c>
      <c r="H207">
        <f t="shared" si="21"/>
        <v>0.012073107794600297</v>
      </c>
      <c r="I207" s="4">
        <f t="shared" si="26"/>
        <v>0.00011870978891075663</v>
      </c>
      <c r="J207">
        <f t="shared" si="27"/>
        <v>2.9021893737019945E-06</v>
      </c>
      <c r="K207" s="8">
        <f t="shared" si="22"/>
        <v>0.17015257824747665</v>
      </c>
    </row>
    <row r="208" spans="2:11" ht="12.75">
      <c r="B208" s="2">
        <v>37911</v>
      </c>
      <c r="C208" s="3">
        <v>610.02</v>
      </c>
      <c r="D208">
        <f t="shared" si="23"/>
        <v>1.0005740810602457</v>
      </c>
      <c r="E208">
        <f t="shared" si="24"/>
        <v>0.000573916338753146</v>
      </c>
      <c r="F208" s="4">
        <f t="shared" si="25"/>
        <v>3.2937996388781586E-07</v>
      </c>
      <c r="G208" s="4">
        <f t="shared" si="20"/>
        <v>0.007460375297348514</v>
      </c>
      <c r="H208">
        <f t="shared" si="21"/>
        <v>0.00974774423959773</v>
      </c>
      <c r="I208" s="4">
        <f t="shared" si="26"/>
        <v>0.00011656836402107053</v>
      </c>
      <c r="J208">
        <f t="shared" si="27"/>
        <v>2.3432077499033004E-06</v>
      </c>
      <c r="K208" s="8">
        <f t="shared" si="22"/>
        <v>0.16898606175596792</v>
      </c>
    </row>
    <row r="209" spans="2:11" ht="12.75">
      <c r="B209" s="1">
        <v>37914</v>
      </c>
      <c r="C209" s="3">
        <v>613.02</v>
      </c>
      <c r="D209">
        <f t="shared" si="23"/>
        <v>1.0049178715451952</v>
      </c>
      <c r="E209">
        <f t="shared" si="24"/>
        <v>0.004905818316262577</v>
      </c>
      <c r="F209" s="4">
        <f t="shared" si="25"/>
        <v>2.4067053352177387E-05</v>
      </c>
      <c r="G209" s="4">
        <f t="shared" si="20"/>
        <v>0.007477916823301581</v>
      </c>
      <c r="H209">
        <f t="shared" si="21"/>
        <v>0.011276527343758143</v>
      </c>
      <c r="I209" s="4">
        <f t="shared" si="26"/>
        <v>0.0001168424503640872</v>
      </c>
      <c r="J209">
        <f t="shared" si="27"/>
        <v>2.7107036884034E-06</v>
      </c>
      <c r="K209" s="8">
        <f t="shared" si="22"/>
        <v>0.1689169519880138</v>
      </c>
    </row>
    <row r="210" spans="2:11" ht="12.75">
      <c r="B210" s="2">
        <v>37915</v>
      </c>
      <c r="C210" s="3">
        <v>608.11</v>
      </c>
      <c r="D210">
        <f t="shared" si="23"/>
        <v>0.9919904733940166</v>
      </c>
      <c r="E210">
        <f t="shared" si="24"/>
        <v>-0.00804177517682855</v>
      </c>
      <c r="F210" s="4">
        <f t="shared" si="25"/>
        <v>6.467014799465584E-05</v>
      </c>
      <c r="G210" s="4">
        <f t="shared" si="20"/>
        <v>0.007532244367587367</v>
      </c>
      <c r="H210">
        <f t="shared" si="21"/>
        <v>0.010274906069723373</v>
      </c>
      <c r="I210" s="4">
        <f t="shared" si="26"/>
        <v>0.00011769131824355261</v>
      </c>
      <c r="J210">
        <f t="shared" si="27"/>
        <v>2.469929343683503E-06</v>
      </c>
      <c r="K210" s="8">
        <f t="shared" si="22"/>
        <v>0.16972138116621394</v>
      </c>
    </row>
    <row r="211" spans="2:11" ht="12.75">
      <c r="B211" s="1">
        <v>37916</v>
      </c>
      <c r="C211" s="3">
        <v>594.31</v>
      </c>
      <c r="D211">
        <f t="shared" si="23"/>
        <v>0.9773067372679284</v>
      </c>
      <c r="E211">
        <f t="shared" si="24"/>
        <v>-0.022954717904914827</v>
      </c>
      <c r="F211" s="4">
        <f t="shared" si="25"/>
        <v>0.0005269190740942173</v>
      </c>
      <c r="G211" s="4">
        <f t="shared" si="20"/>
        <v>0.008033807219522284</v>
      </c>
      <c r="H211">
        <f t="shared" si="21"/>
        <v>0.006963233188916372</v>
      </c>
      <c r="I211" s="4">
        <f t="shared" si="26"/>
        <v>0.0001255282378050357</v>
      </c>
      <c r="J211">
        <f t="shared" si="27"/>
        <v>1.673854131951051E-06</v>
      </c>
      <c r="K211" s="8">
        <f t="shared" si="22"/>
        <v>0.17596475760296762</v>
      </c>
    </row>
    <row r="212" spans="2:11" ht="12.75">
      <c r="B212" s="2">
        <v>37917</v>
      </c>
      <c r="C212" s="3">
        <v>600.73</v>
      </c>
      <c r="D212">
        <f t="shared" si="23"/>
        <v>1.0108024431693898</v>
      </c>
      <c r="E212">
        <f t="shared" si="24"/>
        <v>0.010744513594067903</v>
      </c>
      <c r="F212" s="4">
        <f t="shared" si="25"/>
        <v>0.00011544457237310997</v>
      </c>
      <c r="G212" s="4">
        <f t="shared" si="20"/>
        <v>0.007886762628681822</v>
      </c>
      <c r="H212">
        <f t="shared" si="21"/>
        <v>0.006082281926932303</v>
      </c>
      <c r="I212" s="4">
        <f t="shared" si="26"/>
        <v>0.00012323066607315347</v>
      </c>
      <c r="J212">
        <f t="shared" si="27"/>
        <v>1.462087001666419E-06</v>
      </c>
      <c r="K212" s="8">
        <f t="shared" si="22"/>
        <v>0.17447677429351954</v>
      </c>
    </row>
    <row r="213" spans="2:11" ht="12.75">
      <c r="B213" s="1">
        <v>37918</v>
      </c>
      <c r="C213" s="3">
        <v>605.59</v>
      </c>
      <c r="D213">
        <f t="shared" si="23"/>
        <v>1.0080901569756797</v>
      </c>
      <c r="E213">
        <f t="shared" si="24"/>
        <v>0.008057607093656103</v>
      </c>
      <c r="F213" s="4">
        <f t="shared" si="25"/>
        <v>6.492503207573716E-05</v>
      </c>
      <c r="G213" s="4">
        <f t="shared" si="20"/>
        <v>0.007924684006298068</v>
      </c>
      <c r="H213">
        <f t="shared" si="21"/>
        <v>0.00832530276629624</v>
      </c>
      <c r="I213" s="4">
        <f t="shared" si="26"/>
        <v>0.0001238231875984073</v>
      </c>
      <c r="J213">
        <f t="shared" si="27"/>
        <v>2.0012747034365964E-06</v>
      </c>
      <c r="K213" s="8">
        <f t="shared" si="22"/>
        <v>0.17451497994081389</v>
      </c>
    </row>
    <row r="214" spans="2:11" ht="12.75">
      <c r="B214" s="2">
        <v>37921</v>
      </c>
      <c r="C214" s="3">
        <v>614.77</v>
      </c>
      <c r="D214">
        <f t="shared" si="23"/>
        <v>1.015158770785515</v>
      </c>
      <c r="E214">
        <f t="shared" si="24"/>
        <v>0.015045024679953445</v>
      </c>
      <c r="F214" s="4">
        <f t="shared" si="25"/>
        <v>0.00022635276762040827</v>
      </c>
      <c r="G214" s="4">
        <f t="shared" si="20"/>
        <v>0.007836569742927986</v>
      </c>
      <c r="H214">
        <f t="shared" si="21"/>
        <v>0.007841970929725101</v>
      </c>
      <c r="I214" s="4">
        <f t="shared" si="26"/>
        <v>0.00012244640223324979</v>
      </c>
      <c r="J214">
        <f t="shared" si="27"/>
        <v>1.8850891657993032E-06</v>
      </c>
      <c r="K214" s="8">
        <f t="shared" si="22"/>
        <v>0.17360970095839293</v>
      </c>
    </row>
    <row r="215" spans="2:11" ht="12.75">
      <c r="B215" s="1">
        <v>37922</v>
      </c>
      <c r="C215" s="3">
        <v>622.03</v>
      </c>
      <c r="D215">
        <f t="shared" si="23"/>
        <v>1.0118092945329147</v>
      </c>
      <c r="E215">
        <f t="shared" si="24"/>
        <v>0.011740108970010309</v>
      </c>
      <c r="F215" s="4">
        <f t="shared" si="25"/>
        <v>0.0001378301586277165</v>
      </c>
      <c r="G215" s="4">
        <f t="shared" si="20"/>
        <v>0.007958058126206487</v>
      </c>
      <c r="H215">
        <f t="shared" si="21"/>
        <v>0.01088631570596324</v>
      </c>
      <c r="I215" s="4">
        <f t="shared" si="26"/>
        <v>0.00012434465822197636</v>
      </c>
      <c r="J215">
        <f t="shared" si="27"/>
        <v>2.616902813933471E-06</v>
      </c>
      <c r="K215" s="8">
        <f t="shared" si="22"/>
        <v>0.17444752463709745</v>
      </c>
    </row>
    <row r="216" spans="2:11" ht="12.75">
      <c r="B216" s="2">
        <v>37923</v>
      </c>
      <c r="C216" s="3">
        <v>618.56</v>
      </c>
      <c r="D216">
        <f t="shared" si="23"/>
        <v>0.994421490924875</v>
      </c>
      <c r="E216">
        <f t="shared" si="24"/>
        <v>-0.005594127067365479</v>
      </c>
      <c r="F216" s="4">
        <f t="shared" si="25"/>
        <v>3.129425764583109E-05</v>
      </c>
      <c r="G216" s="4">
        <f t="shared" si="20"/>
        <v>0.007926513495307692</v>
      </c>
      <c r="H216">
        <f t="shared" si="21"/>
        <v>0.00824759729218586</v>
      </c>
      <c r="I216" s="4">
        <f t="shared" si="26"/>
        <v>0.0001238517733641827</v>
      </c>
      <c r="J216">
        <f t="shared" si="27"/>
        <v>1.9825955029292933E-06</v>
      </c>
      <c r="K216" s="8">
        <f t="shared" si="22"/>
        <v>0.17454883117716186</v>
      </c>
    </row>
    <row r="217" spans="2:11" ht="12.75">
      <c r="B217" s="1">
        <v>37924</v>
      </c>
      <c r="C217" s="3">
        <v>620.28</v>
      </c>
      <c r="D217">
        <f t="shared" si="23"/>
        <v>1.0027806518365237</v>
      </c>
      <c r="E217">
        <f t="shared" si="24"/>
        <v>0.002776792975982291</v>
      </c>
      <c r="F217" s="4">
        <f t="shared" si="25"/>
        <v>7.710579231464587E-06</v>
      </c>
      <c r="G217" s="4">
        <f t="shared" si="20"/>
        <v>0.007816960952722274</v>
      </c>
      <c r="H217">
        <f t="shared" si="21"/>
        <v>0.006849923785850737</v>
      </c>
      <c r="I217" s="4">
        <f t="shared" si="26"/>
        <v>0.00012214001488628553</v>
      </c>
      <c r="J217">
        <f t="shared" si="27"/>
        <v>1.646616294675658E-06</v>
      </c>
      <c r="K217" s="8">
        <f t="shared" si="22"/>
        <v>0.1735607952502594</v>
      </c>
    </row>
    <row r="218" spans="2:11" ht="12.75">
      <c r="B218" s="2">
        <v>37925</v>
      </c>
      <c r="C218" s="3">
        <v>617.57</v>
      </c>
      <c r="D218">
        <f t="shared" si="23"/>
        <v>0.9956310053524217</v>
      </c>
      <c r="E218">
        <f t="shared" si="24"/>
        <v>-0.004378566594725156</v>
      </c>
      <c r="F218" s="4">
        <f t="shared" si="25"/>
        <v>1.9171845424443048E-05</v>
      </c>
      <c r="G218" s="4">
        <f t="shared" si="20"/>
        <v>0.007816879838602436</v>
      </c>
      <c r="H218">
        <f t="shared" si="21"/>
        <v>0.006851455483371811</v>
      </c>
      <c r="I218" s="4">
        <f t="shared" si="26"/>
        <v>0.00012213874747816307</v>
      </c>
      <c r="J218">
        <f t="shared" si="27"/>
        <v>1.646984491195147E-06</v>
      </c>
      <c r="K218" s="8">
        <f t="shared" si="22"/>
        <v>0.17355961726951918</v>
      </c>
    </row>
    <row r="219" spans="2:11" ht="12.75">
      <c r="B219" s="1">
        <v>37928</v>
      </c>
      <c r="C219" s="3">
        <v>622.09</v>
      </c>
      <c r="D219">
        <f t="shared" si="23"/>
        <v>1.0073190083715207</v>
      </c>
      <c r="E219">
        <f t="shared" si="24"/>
        <v>0.0072923544044742414</v>
      </c>
      <c r="F219" s="4">
        <f t="shared" si="25"/>
        <v>5.317843276045487E-05</v>
      </c>
      <c r="G219" s="4">
        <f t="shared" si="20"/>
        <v>0.007868124603807994</v>
      </c>
      <c r="H219">
        <f t="shared" si="21"/>
        <v>0.00836427993726141</v>
      </c>
      <c r="I219" s="4">
        <f t="shared" si="26"/>
        <v>0.0001229394469344999</v>
      </c>
      <c r="J219">
        <f t="shared" si="27"/>
        <v>2.010644215687839E-06</v>
      </c>
      <c r="K219" s="8">
        <f t="shared" si="22"/>
        <v>0.17387409433179807</v>
      </c>
    </row>
    <row r="220" spans="2:11" ht="12.75">
      <c r="B220" s="2">
        <v>37929</v>
      </c>
      <c r="C220" s="3">
        <v>619.16</v>
      </c>
      <c r="D220">
        <f t="shared" si="23"/>
        <v>0.9952900705685671</v>
      </c>
      <c r="E220">
        <f t="shared" si="24"/>
        <v>-0.004721056100020536</v>
      </c>
      <c r="F220" s="4">
        <f t="shared" si="25"/>
        <v>2.228837069954111E-05</v>
      </c>
      <c r="G220" s="4">
        <f t="shared" si="20"/>
        <v>0.007864452425491478</v>
      </c>
      <c r="H220">
        <f t="shared" si="21"/>
        <v>0.006665127434780642</v>
      </c>
      <c r="I220" s="4">
        <f t="shared" si="26"/>
        <v>0.00012288206914830434</v>
      </c>
      <c r="J220">
        <f t="shared" si="27"/>
        <v>1.6021940948991929E-06</v>
      </c>
      <c r="K220" s="8">
        <f t="shared" si="22"/>
        <v>0.17412630118207673</v>
      </c>
    </row>
    <row r="221" spans="2:11" ht="12.75">
      <c r="B221" s="1">
        <v>37930</v>
      </c>
      <c r="C221" s="3">
        <v>612.08</v>
      </c>
      <c r="D221">
        <f t="shared" si="23"/>
        <v>0.9885651527876479</v>
      </c>
      <c r="E221">
        <f t="shared" si="24"/>
        <v>-0.011500727782080207</v>
      </c>
      <c r="F221" s="4">
        <f t="shared" si="25"/>
        <v>0.00013226673951751152</v>
      </c>
      <c r="G221" s="4">
        <f t="shared" si="20"/>
        <v>0.007531182146930449</v>
      </c>
      <c r="H221">
        <f t="shared" si="21"/>
        <v>0.00841178995127898</v>
      </c>
      <c r="I221" s="4">
        <f t="shared" si="26"/>
        <v>0.00011767472104578826</v>
      </c>
      <c r="J221">
        <f t="shared" si="27"/>
        <v>2.0220648921343706E-06</v>
      </c>
      <c r="K221" s="8">
        <f t="shared" si="22"/>
        <v>0.17003871335202897</v>
      </c>
    </row>
    <row r="222" spans="2:11" ht="12.75">
      <c r="B222" s="2">
        <v>37931</v>
      </c>
      <c r="C222" s="3">
        <v>616.66</v>
      </c>
      <c r="D222">
        <f t="shared" si="23"/>
        <v>1.0074826820023526</v>
      </c>
      <c r="E222">
        <f t="shared" si="24"/>
        <v>0.007454825611416286</v>
      </c>
      <c r="F222" s="4">
        <f t="shared" si="25"/>
        <v>5.55744248966282E-05</v>
      </c>
      <c r="G222" s="4">
        <f t="shared" si="20"/>
        <v>0.007563266815963624</v>
      </c>
      <c r="H222">
        <f t="shared" si="21"/>
        <v>0.01081959028529047</v>
      </c>
      <c r="I222" s="4">
        <f t="shared" si="26"/>
        <v>0.00011817604399943162</v>
      </c>
      <c r="J222">
        <f t="shared" si="27"/>
        <v>2.600863049348671E-06</v>
      </c>
      <c r="K222" s="8">
        <f t="shared" si="22"/>
        <v>0.16998174971896465</v>
      </c>
    </row>
    <row r="223" spans="2:11" ht="12.75">
      <c r="B223" s="1">
        <v>37932</v>
      </c>
      <c r="C223" s="3">
        <v>622.38</v>
      </c>
      <c r="D223">
        <f t="shared" si="23"/>
        <v>1.0092757759543347</v>
      </c>
      <c r="E223">
        <f t="shared" si="24"/>
        <v>0.009233020136778973</v>
      </c>
      <c r="F223" s="4">
        <f t="shared" si="25"/>
        <v>8.5248660846166E-05</v>
      </c>
      <c r="G223" s="4">
        <f t="shared" si="20"/>
        <v>0.007633881781337786</v>
      </c>
      <c r="H223">
        <f t="shared" si="21"/>
        <v>0.011973804000543374</v>
      </c>
      <c r="I223" s="4">
        <f t="shared" si="26"/>
        <v>0.0001192794028334029</v>
      </c>
      <c r="J223">
        <f t="shared" si="27"/>
        <v>2.878318269361388E-06</v>
      </c>
      <c r="K223" s="8">
        <f t="shared" si="22"/>
        <v>0.1705880158188446</v>
      </c>
    </row>
    <row r="224" spans="2:11" ht="12.75">
      <c r="B224" s="2">
        <v>37935</v>
      </c>
      <c r="C224" s="3">
        <v>618.34</v>
      </c>
      <c r="D224">
        <f t="shared" si="23"/>
        <v>0.9935087888428292</v>
      </c>
      <c r="E224">
        <f t="shared" si="24"/>
        <v>-0.006512370685328531</v>
      </c>
      <c r="F224" s="4">
        <f t="shared" si="25"/>
        <v>4.24109719431264E-05</v>
      </c>
      <c r="G224" s="4">
        <f t="shared" si="20"/>
        <v>0.007676287612574175</v>
      </c>
      <c r="H224">
        <f t="shared" si="21"/>
        <v>0.010576231982696327</v>
      </c>
      <c r="I224" s="4">
        <f t="shared" si="26"/>
        <v>0.00011994199394647148</v>
      </c>
      <c r="J224">
        <f t="shared" si="27"/>
        <v>2.542363457378925E-06</v>
      </c>
      <c r="K224" s="8">
        <f t="shared" si="22"/>
        <v>0.17131814738162776</v>
      </c>
    </row>
    <row r="225" spans="2:11" ht="12.75">
      <c r="B225" s="1">
        <v>37936</v>
      </c>
      <c r="C225" s="3">
        <v>614.33</v>
      </c>
      <c r="D225">
        <f t="shared" si="23"/>
        <v>0.9935148947181163</v>
      </c>
      <c r="E225">
        <f t="shared" si="24"/>
        <v>-0.006506224935443838</v>
      </c>
      <c r="F225" s="4">
        <f t="shared" si="25"/>
        <v>4.233096291059118E-05</v>
      </c>
      <c r="G225" s="4">
        <f t="shared" si="20"/>
        <v>0.0074196829158399</v>
      </c>
      <c r="H225">
        <f t="shared" si="21"/>
        <v>0.006248084846936971</v>
      </c>
      <c r="I225" s="4">
        <f t="shared" si="26"/>
        <v>0.00011593254555999844</v>
      </c>
      <c r="J225">
        <f t="shared" si="27"/>
        <v>1.5019434728213874E-06</v>
      </c>
      <c r="K225" s="8">
        <f t="shared" si="22"/>
        <v>0.16913796298227746</v>
      </c>
    </row>
    <row r="226" spans="2:11" ht="12.75">
      <c r="B226" s="2">
        <v>37937</v>
      </c>
      <c r="C226" s="3">
        <v>617.21</v>
      </c>
      <c r="D226">
        <f t="shared" si="23"/>
        <v>1.0046880341184705</v>
      </c>
      <c r="E226">
        <f t="shared" si="24"/>
        <v>0.004677079510231968</v>
      </c>
      <c r="F226" s="4">
        <f t="shared" si="25"/>
        <v>2.18750727450317E-05</v>
      </c>
      <c r="G226" s="4">
        <f t="shared" si="20"/>
        <v>0.0072964158625133165</v>
      </c>
      <c r="H226">
        <f t="shared" si="21"/>
        <v>0.005137221478554699</v>
      </c>
      <c r="I226" s="4">
        <f t="shared" si="26"/>
        <v>0.00011400649785177057</v>
      </c>
      <c r="J226">
        <f t="shared" si="27"/>
        <v>1.2349090092679565E-06</v>
      </c>
      <c r="K226" s="8">
        <f t="shared" si="22"/>
        <v>0.16790740665803175</v>
      </c>
    </row>
    <row r="227" spans="2:11" ht="12.75">
      <c r="B227" s="1">
        <v>37938</v>
      </c>
      <c r="C227" s="3">
        <v>624.65</v>
      </c>
      <c r="D227">
        <f t="shared" si="23"/>
        <v>1.0120542440984428</v>
      </c>
      <c r="E227">
        <f t="shared" si="24"/>
        <v>0.011982170316586875</v>
      </c>
      <c r="F227" s="4">
        <f t="shared" si="25"/>
        <v>0.0001435724054956956</v>
      </c>
      <c r="G227" s="4">
        <f t="shared" si="20"/>
        <v>0.0073953806600989755</v>
      </c>
      <c r="H227">
        <f t="shared" si="21"/>
        <v>0.005925564849855425</v>
      </c>
      <c r="I227" s="4">
        <f t="shared" si="26"/>
        <v>0.00011555282281404649</v>
      </c>
      <c r="J227">
        <f t="shared" si="27"/>
        <v>1.4244146273690926E-06</v>
      </c>
      <c r="K227" s="8">
        <f t="shared" si="22"/>
        <v>0.16891448145931523</v>
      </c>
    </row>
    <row r="228" spans="2:11" ht="12.75">
      <c r="B228" s="2">
        <v>37939</v>
      </c>
      <c r="C228" s="3">
        <v>631.3</v>
      </c>
      <c r="D228">
        <f t="shared" si="23"/>
        <v>1.0106459617385735</v>
      </c>
      <c r="E228">
        <f t="shared" si="24"/>
        <v>0.010589692495741567</v>
      </c>
      <c r="F228" s="4">
        <f t="shared" si="25"/>
        <v>0.00011214158715436526</v>
      </c>
      <c r="G228" s="4">
        <f t="shared" si="20"/>
        <v>0.007472142178140427</v>
      </c>
      <c r="H228">
        <f t="shared" si="21"/>
        <v>0.008745148337559008</v>
      </c>
      <c r="I228" s="4">
        <f t="shared" si="26"/>
        <v>0.00011675222153344417</v>
      </c>
      <c r="J228">
        <f t="shared" si="27"/>
        <v>2.102199119605531E-06</v>
      </c>
      <c r="K228" s="8">
        <f t="shared" si="22"/>
        <v>0.1693000460822727</v>
      </c>
    </row>
    <row r="229" spans="2:11" ht="12.75">
      <c r="B229" s="1">
        <v>37942</v>
      </c>
      <c r="C229" s="3">
        <v>617.52</v>
      </c>
      <c r="D229">
        <f t="shared" si="23"/>
        <v>0.9781720259781403</v>
      </c>
      <c r="E229">
        <f t="shared" si="24"/>
        <v>-0.022069728731981517</v>
      </c>
      <c r="F229" s="4">
        <f t="shared" si="25"/>
        <v>0.00048707292630325054</v>
      </c>
      <c r="G229" s="4">
        <f t="shared" si="20"/>
        <v>0.007642713021576887</v>
      </c>
      <c r="H229">
        <f t="shared" si="21"/>
        <v>0.002878887322874844</v>
      </c>
      <c r="I229" s="4">
        <f t="shared" si="26"/>
        <v>0.00011941739096213886</v>
      </c>
      <c r="J229">
        <f t="shared" si="27"/>
        <v>6.920402218449145E-07</v>
      </c>
      <c r="K229" s="8">
        <f t="shared" si="22"/>
        <v>0.1722827260205546</v>
      </c>
    </row>
    <row r="230" spans="2:11" ht="12.75">
      <c r="B230" s="2">
        <v>37943</v>
      </c>
      <c r="C230" s="3">
        <v>615.15</v>
      </c>
      <c r="D230">
        <f t="shared" si="23"/>
        <v>0.9961620676253401</v>
      </c>
      <c r="E230">
        <f t="shared" si="24"/>
        <v>-0.0038453161354204436</v>
      </c>
      <c r="F230" s="4">
        <f t="shared" si="25"/>
        <v>1.4786456181324815E-05</v>
      </c>
      <c r="G230" s="4">
        <f t="shared" si="20"/>
        <v>0.007507169214902612</v>
      </c>
      <c r="H230">
        <f t="shared" si="21"/>
        <v>0.0014099291538535773</v>
      </c>
      <c r="I230" s="4">
        <f t="shared" si="26"/>
        <v>0.00011729951898285332</v>
      </c>
      <c r="J230">
        <f t="shared" si="27"/>
        <v>3.3892527736864843E-07</v>
      </c>
      <c r="K230" s="8">
        <f t="shared" si="22"/>
        <v>0.1709975100005002</v>
      </c>
    </row>
    <row r="231" spans="2:11" ht="12.75">
      <c r="B231" s="1">
        <v>37944</v>
      </c>
      <c r="C231" s="3">
        <v>608.38</v>
      </c>
      <c r="D231">
        <f t="shared" si="23"/>
        <v>0.9889945541737788</v>
      </c>
      <c r="E231">
        <f t="shared" si="24"/>
        <v>-0.01106645377116882</v>
      </c>
      <c r="F231" s="4">
        <f t="shared" si="25"/>
        <v>0.0001224663990694166</v>
      </c>
      <c r="G231" s="4">
        <f t="shared" si="20"/>
        <v>0.007629562705951481</v>
      </c>
      <c r="H231">
        <f t="shared" si="21"/>
        <v>0.0006870980248047649</v>
      </c>
      <c r="I231" s="4">
        <f t="shared" si="26"/>
        <v>0.00011921191728049189</v>
      </c>
      <c r="J231">
        <f t="shared" si="27"/>
        <v>1.6516779442422235E-07</v>
      </c>
      <c r="K231" s="8">
        <f t="shared" si="22"/>
        <v>0.17251575977723577</v>
      </c>
    </row>
    <row r="232" spans="2:11" ht="12.75">
      <c r="B232" s="2">
        <v>37945</v>
      </c>
      <c r="C232" s="3">
        <v>605.42</v>
      </c>
      <c r="D232">
        <f t="shared" si="23"/>
        <v>0.9951346198099871</v>
      </c>
      <c r="E232">
        <f t="shared" si="24"/>
        <v>-0.004877254683817772</v>
      </c>
      <c r="F232" s="4">
        <f t="shared" si="25"/>
        <v>2.378761325082239E-05</v>
      </c>
      <c r="G232" s="4">
        <f t="shared" si="20"/>
        <v>0.007534726180159922</v>
      </c>
      <c r="H232">
        <f t="shared" si="21"/>
        <v>0.00010907356631928669</v>
      </c>
      <c r="I232" s="4">
        <f t="shared" si="26"/>
        <v>0.00011773009656499878</v>
      </c>
      <c r="J232">
        <f t="shared" si="27"/>
        <v>2.6219607288290072E-08</v>
      </c>
      <c r="K232" s="8">
        <f t="shared" si="22"/>
        <v>0.17153999311946944</v>
      </c>
    </row>
    <row r="233" spans="2:11" ht="12.75">
      <c r="B233" s="1">
        <v>37946</v>
      </c>
      <c r="C233" s="3">
        <v>603.13</v>
      </c>
      <c r="D233">
        <f t="shared" si="23"/>
        <v>0.9962175018995079</v>
      </c>
      <c r="E233">
        <f t="shared" si="24"/>
        <v>-0.003789669836863699</v>
      </c>
      <c r="F233" s="4">
        <f t="shared" si="25"/>
        <v>1.4361597472434534E-05</v>
      </c>
      <c r="G233" s="4">
        <f t="shared" si="20"/>
        <v>0.0075375685457330895</v>
      </c>
      <c r="H233">
        <f t="shared" si="21"/>
        <v>0.00010096549248427381</v>
      </c>
      <c r="I233" s="4">
        <f t="shared" si="26"/>
        <v>0.00011777450852707952</v>
      </c>
      <c r="J233">
        <f t="shared" si="27"/>
        <v>2.427055107795044E-08</v>
      </c>
      <c r="K233" s="8">
        <f t="shared" si="22"/>
        <v>0.17157377274513838</v>
      </c>
    </row>
    <row r="234" spans="2:11" ht="12.75">
      <c r="B234" s="2">
        <v>37949</v>
      </c>
      <c r="C234" s="3">
        <v>613.61</v>
      </c>
      <c r="D234">
        <f t="shared" si="23"/>
        <v>1.0173760217531875</v>
      </c>
      <c r="E234">
        <f t="shared" si="24"/>
        <v>0.017226784967979827</v>
      </c>
      <c r="F234" s="4">
        <f t="shared" si="25"/>
        <v>0.00029676212033301574</v>
      </c>
      <c r="G234" s="4">
        <f t="shared" si="20"/>
        <v>0.0076846772849847</v>
      </c>
      <c r="H234">
        <f t="shared" si="21"/>
        <v>0.0015609005143625673</v>
      </c>
      <c r="I234" s="4">
        <f t="shared" si="26"/>
        <v>0.00012007308257788594</v>
      </c>
      <c r="J234">
        <f t="shared" si="27"/>
        <v>3.752164697986941E-07</v>
      </c>
      <c r="K234" s="8">
        <f t="shared" si="22"/>
        <v>0.17298689698073033</v>
      </c>
    </row>
    <row r="235" spans="2:11" ht="12.75">
      <c r="B235" s="1">
        <v>37950</v>
      </c>
      <c r="C235" s="3">
        <v>612.38</v>
      </c>
      <c r="D235">
        <f t="shared" si="23"/>
        <v>0.9979954694349831</v>
      </c>
      <c r="E235">
        <f t="shared" si="24"/>
        <v>-0.0020065423252828315</v>
      </c>
      <c r="F235" s="4">
        <f t="shared" si="25"/>
        <v>4.026212103151433E-06</v>
      </c>
      <c r="G235" s="4">
        <f t="shared" si="20"/>
        <v>0.0075862571479444075</v>
      </c>
      <c r="H235">
        <f t="shared" si="21"/>
        <v>0.002267975804301845</v>
      </c>
      <c r="I235" s="4">
        <f t="shared" si="26"/>
        <v>0.00011853526793663137</v>
      </c>
      <c r="J235">
        <f t="shared" si="27"/>
        <v>5.451864914187127E-07</v>
      </c>
      <c r="K235" s="8">
        <f t="shared" si="22"/>
        <v>0.1717484217141548</v>
      </c>
    </row>
    <row r="236" spans="2:11" ht="12.75">
      <c r="B236" s="2">
        <v>37951</v>
      </c>
      <c r="C236" s="3">
        <v>609.48</v>
      </c>
      <c r="D236">
        <f t="shared" si="23"/>
        <v>0.9952643783271825</v>
      </c>
      <c r="E236">
        <f t="shared" si="24"/>
        <v>-0.004746870255870711</v>
      </c>
      <c r="F236" s="4">
        <f t="shared" si="25"/>
        <v>2.253277722607007E-05</v>
      </c>
      <c r="G236" s="4">
        <f t="shared" si="20"/>
        <v>0.007558390599886253</v>
      </c>
      <c r="H236">
        <f t="shared" si="21"/>
        <v>0.0012800045402605186</v>
      </c>
      <c r="I236" s="4">
        <f t="shared" si="26"/>
        <v>0.00011809985312322271</v>
      </c>
      <c r="J236">
        <f t="shared" si="27"/>
        <v>3.076933991010862E-07</v>
      </c>
      <c r="K236" s="8">
        <f t="shared" si="22"/>
        <v>0.1716043120991731</v>
      </c>
    </row>
    <row r="237" spans="2:11" ht="12.75">
      <c r="B237" s="1">
        <v>37952</v>
      </c>
      <c r="C237" s="3">
        <v>617.02</v>
      </c>
      <c r="D237">
        <f t="shared" si="23"/>
        <v>1.0123712016801207</v>
      </c>
      <c r="E237">
        <f t="shared" si="24"/>
        <v>0.012295303689740968</v>
      </c>
      <c r="F237" s="4">
        <f t="shared" si="25"/>
        <v>0.00015117449282295786</v>
      </c>
      <c r="G237" s="4">
        <f t="shared" si="20"/>
        <v>0.007699049959325514</v>
      </c>
      <c r="H237">
        <f t="shared" si="21"/>
        <v>0.002009706497752212</v>
      </c>
      <c r="I237" s="4">
        <f t="shared" si="26"/>
        <v>0.00012029765561446116</v>
      </c>
      <c r="J237">
        <f t="shared" si="27"/>
        <v>4.831025234981278E-07</v>
      </c>
      <c r="K237" s="8">
        <f t="shared" si="22"/>
        <v>0.17307119423156692</v>
      </c>
    </row>
    <row r="238" spans="2:11" ht="12.75">
      <c r="B238" s="2">
        <v>37953</v>
      </c>
      <c r="C238" s="3">
        <v>614.52</v>
      </c>
      <c r="D238">
        <f t="shared" si="23"/>
        <v>0.9959482674791741</v>
      </c>
      <c r="E238">
        <f t="shared" si="24"/>
        <v>-0.004059963028435701</v>
      </c>
      <c r="F238" s="4">
        <f t="shared" si="25"/>
        <v>1.6483299792264785E-05</v>
      </c>
      <c r="G238" s="4">
        <f t="shared" si="20"/>
        <v>0.007679312370110053</v>
      </c>
      <c r="H238">
        <f t="shared" si="21"/>
        <v>0.0021891325132603603</v>
      </c>
      <c r="I238" s="4">
        <f t="shared" si="26"/>
        <v>0.00011998925578296957</v>
      </c>
      <c r="J238">
        <f t="shared" si="27"/>
        <v>5.262337772260482E-07</v>
      </c>
      <c r="K238" s="8">
        <f t="shared" si="22"/>
        <v>0.17281711576529646</v>
      </c>
    </row>
    <row r="239" spans="2:11" ht="12.75">
      <c r="B239" s="1">
        <v>37956</v>
      </c>
      <c r="C239" s="3">
        <v>621.26</v>
      </c>
      <c r="D239">
        <f t="shared" si="23"/>
        <v>1.0109679099134283</v>
      </c>
      <c r="E239">
        <f t="shared" si="24"/>
        <v>0.010908198598307517</v>
      </c>
      <c r="F239" s="4">
        <f t="shared" si="25"/>
        <v>0.00011898879666011809</v>
      </c>
      <c r="G239" s="4">
        <f t="shared" si="20"/>
        <v>0.007386630440306253</v>
      </c>
      <c r="H239">
        <f t="shared" si="21"/>
        <v>0.001399260796512618</v>
      </c>
      <c r="I239" s="4">
        <f t="shared" si="26"/>
        <v>0.0001154161006297852</v>
      </c>
      <c r="J239">
        <f t="shared" si="27"/>
        <v>3.3636076839245626E-07</v>
      </c>
      <c r="K239" s="8">
        <f t="shared" si="22"/>
        <v>0.16961702439716417</v>
      </c>
    </row>
    <row r="240" spans="2:11" ht="12.75">
      <c r="B240" s="2">
        <v>37957</v>
      </c>
      <c r="C240" s="3">
        <v>621.92</v>
      </c>
      <c r="D240">
        <f t="shared" si="23"/>
        <v>1.0010623571451565</v>
      </c>
      <c r="E240">
        <f t="shared" si="24"/>
        <v>0.0010617932431460735</v>
      </c>
      <c r="F240" s="4">
        <f t="shared" si="25"/>
        <v>1.1274048911906568E-06</v>
      </c>
      <c r="G240" s="4">
        <f t="shared" si="20"/>
        <v>0.007368236198795453</v>
      </c>
      <c r="H240">
        <f t="shared" si="21"/>
        <v>0.0011594131957286741</v>
      </c>
      <c r="I240" s="4">
        <f t="shared" si="26"/>
        <v>0.00011512869060617896</v>
      </c>
      <c r="J240">
        <f t="shared" si="27"/>
        <v>2.7870509512708515E-07</v>
      </c>
      <c r="K240" s="8">
        <f t="shared" si="22"/>
        <v>0.16944762133993788</v>
      </c>
    </row>
    <row r="241" spans="2:11" ht="12.75">
      <c r="B241" s="1">
        <v>37958</v>
      </c>
      <c r="C241" s="3">
        <v>622.54</v>
      </c>
      <c r="D241">
        <f t="shared" si="23"/>
        <v>1.0009969127862104</v>
      </c>
      <c r="E241">
        <f t="shared" si="24"/>
        <v>0.0009964161986676465</v>
      </c>
      <c r="F241" s="4">
        <f t="shared" si="25"/>
        <v>9.928452409672829E-07</v>
      </c>
      <c r="G241" s="4">
        <f t="shared" si="20"/>
        <v>0.007095921054963942</v>
      </c>
      <c r="H241">
        <f t="shared" si="21"/>
        <v>0.00034278834210056333</v>
      </c>
      <c r="I241" s="4">
        <f t="shared" si="26"/>
        <v>0.0001108737664838116</v>
      </c>
      <c r="J241">
        <f t="shared" si="27"/>
        <v>8.240104377417388E-08</v>
      </c>
      <c r="K241" s="8">
        <f t="shared" si="22"/>
        <v>0.16642668463924093</v>
      </c>
    </row>
    <row r="242" spans="2:11" ht="12.75">
      <c r="B242" s="2">
        <v>37959</v>
      </c>
      <c r="C242" s="3">
        <v>626.28</v>
      </c>
      <c r="D242">
        <f t="shared" si="23"/>
        <v>1.00600764609503</v>
      </c>
      <c r="E242">
        <f t="shared" si="24"/>
        <v>0.005989672140741422</v>
      </c>
      <c r="F242" s="4">
        <f t="shared" si="25"/>
        <v>3.5876172353573925E-05</v>
      </c>
      <c r="G242" s="4">
        <f t="shared" si="20"/>
        <v>0.00713179481758856</v>
      </c>
      <c r="H242">
        <f t="shared" si="21"/>
        <v>0.0005980532473488229</v>
      </c>
      <c r="I242" s="4">
        <f t="shared" si="26"/>
        <v>0.00011143429402482125</v>
      </c>
      <c r="J242">
        <f t="shared" si="27"/>
        <v>1.4376279984346707E-07</v>
      </c>
      <c r="K242" s="8">
        <f t="shared" si="22"/>
        <v>0.16680117747259593</v>
      </c>
    </row>
    <row r="243" spans="2:11" ht="12.75">
      <c r="B243" s="1">
        <v>37960</v>
      </c>
      <c r="C243" s="3">
        <v>623.24</v>
      </c>
      <c r="D243">
        <f t="shared" si="23"/>
        <v>0.9951459411126015</v>
      </c>
      <c r="E243">
        <f t="shared" si="24"/>
        <v>-0.004865878094168259</v>
      </c>
      <c r="F243" s="4">
        <f t="shared" si="25"/>
        <v>2.3676769627306528E-05</v>
      </c>
      <c r="G243" s="4">
        <f t="shared" si="20"/>
        <v>0.00715067466579177</v>
      </c>
      <c r="H243">
        <f t="shared" si="21"/>
        <v>0.00030272734435747323</v>
      </c>
      <c r="I243" s="4">
        <f t="shared" si="26"/>
        <v>0.0001117292916529964</v>
      </c>
      <c r="J243">
        <f t="shared" si="27"/>
        <v>7.277099623977722E-08</v>
      </c>
      <c r="K243" s="8">
        <f t="shared" si="22"/>
        <v>0.16707522307089448</v>
      </c>
    </row>
    <row r="244" spans="2:11" ht="12.75">
      <c r="B244" s="2">
        <v>37963</v>
      </c>
      <c r="C244" s="3">
        <v>616.35</v>
      </c>
      <c r="D244">
        <f t="shared" si="23"/>
        <v>0.9889448687504011</v>
      </c>
      <c r="E244">
        <f t="shared" si="24"/>
        <v>-0.011116693351625418</v>
      </c>
      <c r="F244" s="4">
        <f t="shared" si="25"/>
        <v>0.00012358087107407277</v>
      </c>
      <c r="G244" s="4">
        <f t="shared" si="20"/>
        <v>0.007255616730243611</v>
      </c>
      <c r="H244">
        <f t="shared" si="21"/>
        <v>3.861617307118356E-06</v>
      </c>
      <c r="I244" s="4">
        <f t="shared" si="26"/>
        <v>0.00011336901141005642</v>
      </c>
      <c r="J244">
        <f t="shared" si="27"/>
        <v>9.282733911342202E-10</v>
      </c>
      <c r="K244" s="8">
        <f t="shared" si="22"/>
        <v>0.16835088590252892</v>
      </c>
    </row>
    <row r="245" spans="2:11" ht="12.75">
      <c r="B245" s="1">
        <v>37964</v>
      </c>
      <c r="C245" s="3">
        <v>616.97</v>
      </c>
      <c r="D245">
        <f t="shared" si="23"/>
        <v>1.0010059219599254</v>
      </c>
      <c r="E245">
        <f t="shared" si="24"/>
        <v>0.0010054163594653707</v>
      </c>
      <c r="F245" s="4">
        <f t="shared" si="25"/>
        <v>1.0108620558805996E-06</v>
      </c>
      <c r="G245" s="4">
        <f t="shared" si="20"/>
        <v>0.007159585217856983</v>
      </c>
      <c r="H245">
        <f t="shared" si="21"/>
        <v>0.0001643915029131511</v>
      </c>
      <c r="I245" s="4">
        <f t="shared" si="26"/>
        <v>0.00011186851902901536</v>
      </c>
      <c r="J245">
        <f t="shared" si="27"/>
        <v>3.951718820027671E-08</v>
      </c>
      <c r="K245" s="8">
        <f t="shared" si="22"/>
        <v>0.16720421783018444</v>
      </c>
    </row>
    <row r="246" spans="2:11" ht="12.75">
      <c r="B246" s="2">
        <v>37965</v>
      </c>
      <c r="C246" s="3">
        <v>616.23</v>
      </c>
      <c r="D246">
        <f t="shared" si="23"/>
        <v>0.9988005899800638</v>
      </c>
      <c r="E246">
        <f t="shared" si="24"/>
        <v>-0.001200129887802862</v>
      </c>
      <c r="F246" s="4">
        <f t="shared" si="25"/>
        <v>1.44031174759771E-06</v>
      </c>
      <c r="G246" s="4">
        <f t="shared" si="20"/>
        <v>0.006890856426469997</v>
      </c>
      <c r="H246">
        <f t="shared" si="21"/>
        <v>0.0007872635221591096</v>
      </c>
      <c r="I246" s="4">
        <f t="shared" si="26"/>
        <v>0.0001076696316635937</v>
      </c>
      <c r="J246">
        <f t="shared" si="27"/>
        <v>1.892460389805552E-07</v>
      </c>
      <c r="K246" s="8">
        <f t="shared" si="22"/>
        <v>0.1639210066042583</v>
      </c>
    </row>
    <row r="247" spans="2:11" ht="12.75">
      <c r="B247" s="1">
        <v>37966</v>
      </c>
      <c r="C247" s="3">
        <v>617.44</v>
      </c>
      <c r="D247">
        <f t="shared" si="23"/>
        <v>1.0019635525696575</v>
      </c>
      <c r="E247">
        <f t="shared" si="24"/>
        <v>0.0019616273201177887</v>
      </c>
      <c r="F247" s="4">
        <f t="shared" si="25"/>
        <v>3.847981743032497E-06</v>
      </c>
      <c r="G247" s="4">
        <f t="shared" si="20"/>
        <v>0.006890291610640332</v>
      </c>
      <c r="H247">
        <f t="shared" si="21"/>
        <v>0.0007794805000467556</v>
      </c>
      <c r="I247" s="4">
        <f t="shared" si="26"/>
        <v>0.00010766080641625519</v>
      </c>
      <c r="J247">
        <f t="shared" si="27"/>
        <v>1.8737512020354703E-07</v>
      </c>
      <c r="K247" s="8">
        <f t="shared" si="22"/>
        <v>0.1639157034088342</v>
      </c>
    </row>
    <row r="248" spans="2:11" ht="12.75">
      <c r="B248" s="2">
        <v>37967</v>
      </c>
      <c r="C248" s="3">
        <v>617.53</v>
      </c>
      <c r="D248">
        <f t="shared" si="23"/>
        <v>1.0001457631510753</v>
      </c>
      <c r="E248">
        <f t="shared" si="24"/>
        <v>0.000145752528659404</v>
      </c>
      <c r="F248" s="4">
        <f t="shared" si="25"/>
        <v>2.124379961061039E-08</v>
      </c>
      <c r="G248" s="4">
        <f t="shared" si="20"/>
        <v>0.006875312896072903</v>
      </c>
      <c r="H248">
        <f t="shared" si="21"/>
        <v>0.0005852505684030787</v>
      </c>
      <c r="I248" s="4">
        <f t="shared" si="26"/>
        <v>0.00010742676400113911</v>
      </c>
      <c r="J248">
        <f t="shared" si="27"/>
        <v>1.406852327892016E-07</v>
      </c>
      <c r="K248" s="8">
        <f t="shared" si="22"/>
        <v>0.163772768469265</v>
      </c>
    </row>
    <row r="249" spans="2:11" ht="12.75">
      <c r="B249" s="1">
        <v>37970</v>
      </c>
      <c r="C249" s="3">
        <v>621.6</v>
      </c>
      <c r="D249">
        <f t="shared" si="23"/>
        <v>1.006590772917915</v>
      </c>
      <c r="E249">
        <f t="shared" si="24"/>
        <v>0.0065691487354697115</v>
      </c>
      <c r="F249" s="4">
        <f t="shared" si="25"/>
        <v>4.315371510872331E-05</v>
      </c>
      <c r="G249" s="4">
        <f t="shared" si="20"/>
        <v>0.006916038460575306</v>
      </c>
      <c r="H249">
        <f t="shared" si="21"/>
        <v>0.0008528063820917175</v>
      </c>
      <c r="I249" s="4">
        <f t="shared" si="26"/>
        <v>0.00010806310094648916</v>
      </c>
      <c r="J249">
        <f t="shared" si="27"/>
        <v>2.0500153415666287E-07</v>
      </c>
      <c r="K249" s="8">
        <f t="shared" si="22"/>
        <v>0.16420878433592742</v>
      </c>
    </row>
    <row r="250" spans="2:11" ht="12.75">
      <c r="B250" s="2">
        <v>37971</v>
      </c>
      <c r="C250" s="3">
        <v>614.08</v>
      </c>
      <c r="D250">
        <f t="shared" si="23"/>
        <v>0.987902187902188</v>
      </c>
      <c r="E250">
        <f t="shared" si="24"/>
        <v>-0.012171586234102518</v>
      </c>
      <c r="F250" s="4">
        <f t="shared" si="25"/>
        <v>0.00014814751145419394</v>
      </c>
      <c r="G250" s="4">
        <f t="shared" si="20"/>
        <v>0.006972136949184852</v>
      </c>
      <c r="H250">
        <f t="shared" si="21"/>
        <v>5.530962995231637E-05</v>
      </c>
      <c r="I250" s="4">
        <f t="shared" si="26"/>
        <v>0.00010893963983101331</v>
      </c>
      <c r="J250">
        <f t="shared" si="27"/>
        <v>1.3295584123152974E-08</v>
      </c>
      <c r="K250" s="8">
        <f t="shared" si="22"/>
        <v>0.1650199565559346</v>
      </c>
    </row>
    <row r="251" spans="2:11" ht="12.75">
      <c r="B251" s="1">
        <v>37972</v>
      </c>
      <c r="C251" s="3">
        <v>606.08</v>
      </c>
      <c r="D251">
        <f t="shared" si="23"/>
        <v>0.9869723814486712</v>
      </c>
      <c r="E251">
        <f t="shared" si="24"/>
        <v>-0.013113222261676376</v>
      </c>
      <c r="F251" s="4">
        <f t="shared" si="25"/>
        <v>0.0001719565980841249</v>
      </c>
      <c r="G251" s="4">
        <f t="shared" si="20"/>
        <v>0.0071433079820545755</v>
      </c>
      <c r="H251">
        <f t="shared" si="21"/>
        <v>2.2942726786703057E-05</v>
      </c>
      <c r="I251" s="4">
        <f t="shared" si="26"/>
        <v>0.00011161418721960274</v>
      </c>
      <c r="J251">
        <f t="shared" si="27"/>
        <v>5.515078554495927E-09</v>
      </c>
      <c r="K251" s="8">
        <f t="shared" si="22"/>
        <v>0.16703942060262916</v>
      </c>
    </row>
    <row r="252" spans="2:11" ht="12.75">
      <c r="B252" s="2">
        <v>37973</v>
      </c>
      <c r="C252" s="3">
        <v>613.78</v>
      </c>
      <c r="D252">
        <f t="shared" si="23"/>
        <v>1.0127045934530094</v>
      </c>
      <c r="E252">
        <f t="shared" si="24"/>
        <v>0.01262456719355845</v>
      </c>
      <c r="F252" s="4">
        <f t="shared" si="25"/>
        <v>0.00015937969682467228</v>
      </c>
      <c r="G252" s="4">
        <f t="shared" si="20"/>
        <v>0.007301985764955663</v>
      </c>
      <c r="H252">
        <f t="shared" si="21"/>
        <v>7.521249164381934E-05</v>
      </c>
      <c r="I252" s="4">
        <f t="shared" si="26"/>
        <v>0.00011409352757743223</v>
      </c>
      <c r="J252">
        <f t="shared" si="27"/>
        <v>1.807992587591811E-08</v>
      </c>
      <c r="K252" s="8">
        <f t="shared" si="22"/>
        <v>0.16887528508603347</v>
      </c>
    </row>
    <row r="253" spans="2:11" ht="12.75">
      <c r="B253" s="1">
        <v>37974</v>
      </c>
      <c r="C253" s="3">
        <v>618.55</v>
      </c>
      <c r="D253">
        <f t="shared" si="23"/>
        <v>1.0077715142233372</v>
      </c>
      <c r="E253">
        <f t="shared" si="24"/>
        <v>0.007741471557623232</v>
      </c>
      <c r="F253" s="4">
        <f t="shared" si="25"/>
        <v>5.993038187748947E-05</v>
      </c>
      <c r="G253" s="4">
        <f t="shared" si="20"/>
        <v>0.007280968384370703</v>
      </c>
      <c r="H253">
        <f t="shared" si="21"/>
        <v>0.0006457231176551129</v>
      </c>
      <c r="I253" s="4">
        <f t="shared" si="26"/>
        <v>0.00011376513100579224</v>
      </c>
      <c r="J253">
        <f t="shared" si="27"/>
        <v>1.5522190328247909E-07</v>
      </c>
      <c r="K253" s="8">
        <f t="shared" si="22"/>
        <v>0.1685303452664458</v>
      </c>
    </row>
    <row r="254" spans="2:11" ht="12.75">
      <c r="B254" s="2">
        <v>37977</v>
      </c>
      <c r="C254" s="3">
        <v>618.39</v>
      </c>
      <c r="D254">
        <f t="shared" si="23"/>
        <v>0.9997413305310808</v>
      </c>
      <c r="E254">
        <f t="shared" si="24"/>
        <v>-0.0002587029296365476</v>
      </c>
      <c r="F254" s="4">
        <f t="shared" si="25"/>
        <v>6.692720580253251E-08</v>
      </c>
      <c r="G254" s="4">
        <f t="shared" si="20"/>
        <v>0.006755262135214005</v>
      </c>
      <c r="H254">
        <f t="shared" si="21"/>
        <v>0.0023118906487981125</v>
      </c>
      <c r="I254" s="4">
        <f t="shared" si="26"/>
        <v>0.00010555097086271882</v>
      </c>
      <c r="J254">
        <f t="shared" si="27"/>
        <v>5.557429444226232E-07</v>
      </c>
      <c r="K254" s="8">
        <f t="shared" si="22"/>
        <v>0.1620148356773973</v>
      </c>
    </row>
    <row r="255" spans="2:11" ht="12.75">
      <c r="B255" s="1">
        <v>37978</v>
      </c>
      <c r="C255" s="3">
        <v>628.11</v>
      </c>
      <c r="D255">
        <f t="shared" si="23"/>
        <v>1.0157182360646195</v>
      </c>
      <c r="E255">
        <f t="shared" si="24"/>
        <v>0.015595983986075784</v>
      </c>
      <c r="F255" s="4">
        <f t="shared" si="25"/>
        <v>0.00024323471649393232</v>
      </c>
      <c r="G255" s="4">
        <f t="shared" si="20"/>
        <v>0.006993769665589787</v>
      </c>
      <c r="H255">
        <f t="shared" si="21"/>
        <v>0.00433652769370708</v>
      </c>
      <c r="I255" s="4">
        <f t="shared" si="26"/>
        <v>0.00010927765102484042</v>
      </c>
      <c r="J255">
        <f t="shared" si="27"/>
        <v>1.0424345417565097E-06</v>
      </c>
      <c r="K255" s="8">
        <f t="shared" si="22"/>
        <v>0.1644956051716002</v>
      </c>
    </row>
    <row r="256" spans="2:11" ht="12.75">
      <c r="B256" s="2">
        <v>37984</v>
      </c>
      <c r="C256" s="3">
        <v>638.62</v>
      </c>
      <c r="D256">
        <f t="shared" si="23"/>
        <v>1.0167327378962283</v>
      </c>
      <c r="E256">
        <f t="shared" si="24"/>
        <v>0.016594287934226626</v>
      </c>
      <c r="F256" s="4">
        <f t="shared" si="25"/>
        <v>0.00027537039204401936</v>
      </c>
      <c r="G256" s="4">
        <f t="shared" si="20"/>
        <v>0.007131461505936503</v>
      </c>
      <c r="H256">
        <f t="shared" si="21"/>
        <v>0.008869920551126908</v>
      </c>
      <c r="I256" s="4">
        <f t="shared" si="26"/>
        <v>0.00011142908603025786</v>
      </c>
      <c r="J256">
        <f t="shared" si="27"/>
        <v>2.1321924401747376E-06</v>
      </c>
      <c r="K256" s="8">
        <f t="shared" si="22"/>
        <v>0.16530040350078032</v>
      </c>
    </row>
    <row r="257" spans="2:11" ht="12.75">
      <c r="B257" s="1">
        <v>37985</v>
      </c>
      <c r="C257" s="3">
        <v>636.29</v>
      </c>
      <c r="D257">
        <f t="shared" si="23"/>
        <v>0.9963515079389934</v>
      </c>
      <c r="E257">
        <f t="shared" si="24"/>
        <v>-0.003655164041555318</v>
      </c>
      <c r="F257" s="4">
        <f t="shared" si="25"/>
        <v>1.3360224170679006E-05</v>
      </c>
      <c r="G257" s="4">
        <f aca="true" t="shared" si="28" ref="G257:G320">SUM(F193:F257)</f>
        <v>0.0070860168905754264</v>
      </c>
      <c r="H257">
        <f aca="true" t="shared" si="29" ref="H257:H320">(SUM(E193:E257))^2</f>
        <v>0.009641967949758553</v>
      </c>
      <c r="I257" s="4">
        <f t="shared" si="26"/>
        <v>0.00011071901391524104</v>
      </c>
      <c r="J257">
        <f t="shared" si="27"/>
        <v>2.3177807571534985E-06</v>
      </c>
      <c r="K257" s="8">
        <f t="shared" si="22"/>
        <v>0.1646217126916188</v>
      </c>
    </row>
    <row r="258" spans="2:11" ht="12.75">
      <c r="B258" s="2">
        <v>37988</v>
      </c>
      <c r="C258" s="3">
        <v>644.48</v>
      </c>
      <c r="D258">
        <f t="shared" si="23"/>
        <v>1.0128714894152038</v>
      </c>
      <c r="E258">
        <f t="shared" si="24"/>
        <v>0.012789355832191738</v>
      </c>
      <c r="F258" s="4">
        <f t="shared" si="25"/>
        <v>0.00016356762260241682</v>
      </c>
      <c r="G258" s="4">
        <f t="shared" si="28"/>
        <v>0.007178890369404643</v>
      </c>
      <c r="H258">
        <f t="shared" si="29"/>
        <v>0.01052160966429484</v>
      </c>
      <c r="I258" s="4">
        <f t="shared" si="26"/>
        <v>0.00011217016202194755</v>
      </c>
      <c r="J258">
        <f t="shared" si="27"/>
        <v>2.5292330923785674E-06</v>
      </c>
      <c r="K258" s="8">
        <f t="shared" si="22"/>
        <v>0.1655603582757426</v>
      </c>
    </row>
    <row r="259" spans="2:11" ht="12.75">
      <c r="B259" s="1">
        <v>37991</v>
      </c>
      <c r="C259" s="3">
        <v>644.55</v>
      </c>
      <c r="D259">
        <f t="shared" si="23"/>
        <v>1.00010861469712</v>
      </c>
      <c r="E259">
        <f t="shared" si="24"/>
        <v>0.00010860879897095544</v>
      </c>
      <c r="F259" s="4">
        <f t="shared" si="25"/>
        <v>1.179587121391341E-08</v>
      </c>
      <c r="G259" s="4">
        <f t="shared" si="28"/>
        <v>0.007069938959745717</v>
      </c>
      <c r="H259">
        <f t="shared" si="29"/>
        <v>0.012796598388735368</v>
      </c>
      <c r="I259" s="4">
        <f t="shared" si="26"/>
        <v>0.00011046779624602683</v>
      </c>
      <c r="J259">
        <f t="shared" si="27"/>
        <v>3.0761053819075403E-06</v>
      </c>
      <c r="K259" s="8">
        <f aca="true" t="shared" si="30" ref="K259:K322">SQRT(I259-J259)*SQRT(250)</f>
        <v>0.16385335735354897</v>
      </c>
    </row>
    <row r="260" spans="2:11" ht="12.75">
      <c r="B260" s="2">
        <v>37992</v>
      </c>
      <c r="C260" s="3">
        <v>640</v>
      </c>
      <c r="D260">
        <f t="shared" si="23"/>
        <v>0.9929408114188194</v>
      </c>
      <c r="E260">
        <f t="shared" si="24"/>
        <v>-0.007084222535396194</v>
      </c>
      <c r="F260" s="4">
        <f t="shared" si="25"/>
        <v>5.0186208931015274E-05</v>
      </c>
      <c r="G260" s="4">
        <f t="shared" si="28"/>
        <v>0.006894050742156471</v>
      </c>
      <c r="H260">
        <f t="shared" si="29"/>
        <v>0.014658816587768991</v>
      </c>
      <c r="I260" s="4">
        <f t="shared" si="26"/>
        <v>0.00010771954284619486</v>
      </c>
      <c r="J260">
        <f t="shared" si="27"/>
        <v>3.523753987444469E-06</v>
      </c>
      <c r="K260" s="8">
        <f t="shared" si="30"/>
        <v>0.1613968624685362</v>
      </c>
    </row>
    <row r="261" spans="2:11" ht="12.75">
      <c r="B261" s="1">
        <v>37993</v>
      </c>
      <c r="C261" s="3">
        <v>635.47</v>
      </c>
      <c r="D261">
        <f t="shared" si="23"/>
        <v>0.9929218750000001</v>
      </c>
      <c r="E261">
        <f t="shared" si="24"/>
        <v>-0.007103293762172764</v>
      </c>
      <c r="F261" s="4">
        <f t="shared" si="25"/>
        <v>5.04567822717225E-05</v>
      </c>
      <c r="G261" s="4">
        <f t="shared" si="28"/>
        <v>0.006849971632458527</v>
      </c>
      <c r="H261">
        <f t="shared" si="29"/>
        <v>0.010867509807137696</v>
      </c>
      <c r="I261" s="4">
        <f t="shared" si="26"/>
        <v>0.00010703080675716449</v>
      </c>
      <c r="J261">
        <f t="shared" si="27"/>
        <v>2.6123821651773308E-06</v>
      </c>
      <c r="K261" s="8">
        <f t="shared" si="30"/>
        <v>0.16156919925529367</v>
      </c>
    </row>
    <row r="262" spans="2:11" ht="12.75">
      <c r="B262" s="2">
        <v>37994</v>
      </c>
      <c r="C262" s="3">
        <v>647.7</v>
      </c>
      <c r="D262">
        <f t="shared" si="23"/>
        <v>1.0192455977465498</v>
      </c>
      <c r="E262">
        <f t="shared" si="24"/>
        <v>0.019062743597326622</v>
      </c>
      <c r="F262" s="4">
        <f t="shared" si="25"/>
        <v>0.00036338819345741716</v>
      </c>
      <c r="G262" s="4">
        <f t="shared" si="28"/>
        <v>0.00719894112814415</v>
      </c>
      <c r="H262">
        <f t="shared" si="29"/>
        <v>0.016156262865900224</v>
      </c>
      <c r="I262" s="4">
        <f t="shared" si="26"/>
        <v>0.00011248345512725235</v>
      </c>
      <c r="J262">
        <f t="shared" si="27"/>
        <v>3.88371703507217E-06</v>
      </c>
      <c r="K262" s="8">
        <f t="shared" si="30"/>
        <v>0.1647723718438411</v>
      </c>
    </row>
    <row r="263" spans="2:11" ht="12.75">
      <c r="B263" s="1">
        <v>37995</v>
      </c>
      <c r="C263" s="3">
        <v>650.48</v>
      </c>
      <c r="D263">
        <f t="shared" si="23"/>
        <v>1.0042921105450053</v>
      </c>
      <c r="E263">
        <f t="shared" si="24"/>
        <v>0.004282925710710664</v>
      </c>
      <c r="F263" s="4">
        <f t="shared" si="25"/>
        <v>1.8343452643466444E-05</v>
      </c>
      <c r="G263" s="4">
        <f t="shared" si="28"/>
        <v>0.005928353311018637</v>
      </c>
      <c r="H263">
        <f t="shared" si="29"/>
        <v>0.00911805851280347</v>
      </c>
      <c r="I263" s="4">
        <f t="shared" si="26"/>
        <v>9.26305204846662E-05</v>
      </c>
      <c r="J263">
        <f t="shared" si="27"/>
        <v>2.19184098865468E-06</v>
      </c>
      <c r="K263" s="8">
        <f t="shared" si="30"/>
        <v>0.150365121866751</v>
      </c>
    </row>
    <row r="264" spans="2:11" ht="12.75">
      <c r="B264" s="2">
        <v>37998</v>
      </c>
      <c r="C264" s="3">
        <v>652.33</v>
      </c>
      <c r="D264">
        <f t="shared" si="23"/>
        <v>1.0028440536219407</v>
      </c>
      <c r="E264">
        <f t="shared" si="24"/>
        <v>0.0028400169532953445</v>
      </c>
      <c r="F264" s="4">
        <f t="shared" si="25"/>
        <v>8.06569629500497E-06</v>
      </c>
      <c r="G264" s="4">
        <f t="shared" si="28"/>
        <v>0.005936240137905404</v>
      </c>
      <c r="H264">
        <f t="shared" si="29"/>
        <v>0.00975185323474875</v>
      </c>
      <c r="I264" s="4">
        <f t="shared" si="26"/>
        <v>9.275375215477194E-05</v>
      </c>
      <c r="J264">
        <f t="shared" si="27"/>
        <v>2.344195489122296E-06</v>
      </c>
      <c r="K264" s="8">
        <f t="shared" si="30"/>
        <v>0.15034090982301662</v>
      </c>
    </row>
    <row r="265" spans="2:11" ht="12.75">
      <c r="B265" s="1">
        <v>37999</v>
      </c>
      <c r="C265" s="3">
        <v>655.1</v>
      </c>
      <c r="D265">
        <f t="shared" si="23"/>
        <v>1.0042463170481197</v>
      </c>
      <c r="E265">
        <f t="shared" si="24"/>
        <v>0.004237326884953156</v>
      </c>
      <c r="F265" s="4">
        <f t="shared" si="25"/>
        <v>1.795493912994682E-05</v>
      </c>
      <c r="G265" s="4">
        <f t="shared" si="28"/>
        <v>0.005949639875755693</v>
      </c>
      <c r="H265">
        <f t="shared" si="29"/>
        <v>0.011050864198311187</v>
      </c>
      <c r="I265" s="4">
        <f t="shared" si="26"/>
        <v>9.296312305868271E-05</v>
      </c>
      <c r="J265">
        <f t="shared" si="27"/>
        <v>2.656457739978651E-06</v>
      </c>
      <c r="K265" s="8">
        <f t="shared" si="30"/>
        <v>0.15025533710878963</v>
      </c>
    </row>
    <row r="266" spans="2:11" ht="12.75">
      <c r="B266" s="2">
        <v>38000</v>
      </c>
      <c r="C266" s="3">
        <v>661.13</v>
      </c>
      <c r="D266">
        <f aca="true" t="shared" si="31" ref="D266:D329">C266/C265</f>
        <v>1.009204701572279</v>
      </c>
      <c r="E266">
        <f aca="true" t="shared" si="32" ref="E266:E329">LN(D266)</f>
        <v>0.00916259648604122</v>
      </c>
      <c r="F266" s="4">
        <f aca="true" t="shared" si="33" ref="F266:F329">E266^2</f>
        <v>8.395317436601491E-05</v>
      </c>
      <c r="G266" s="4">
        <f t="shared" si="28"/>
        <v>0.0060037580979448125</v>
      </c>
      <c r="H266">
        <f t="shared" si="29"/>
        <v>0.011842564844569728</v>
      </c>
      <c r="I266" s="4">
        <f aca="true" t="shared" si="34" ref="I266:I329">(1/($C$3-1))*G266</f>
        <v>9.38087202803877E-05</v>
      </c>
      <c r="J266">
        <f aca="true" t="shared" si="35" ref="J266:J329">(1/($C$3*($C$3-1)))*H266</f>
        <v>2.846770395329262E-06</v>
      </c>
      <c r="K266" s="8">
        <f t="shared" si="30"/>
        <v>0.1507994942672707</v>
      </c>
    </row>
    <row r="267" spans="2:11" ht="12.75">
      <c r="B267" s="1">
        <v>38001</v>
      </c>
      <c r="C267" s="3">
        <v>665.12</v>
      </c>
      <c r="D267">
        <f t="shared" si="31"/>
        <v>1.006035121685599</v>
      </c>
      <c r="E267">
        <f t="shared" si="32"/>
        <v>0.006016983280455356</v>
      </c>
      <c r="F267" s="4">
        <f t="shared" si="33"/>
        <v>3.6204087797279295E-05</v>
      </c>
      <c r="G267" s="4">
        <f t="shared" si="28"/>
        <v>0.0058234270298713866</v>
      </c>
      <c r="H267">
        <f t="shared" si="29"/>
        <v>0.010025095493098482</v>
      </c>
      <c r="I267" s="4">
        <f t="shared" si="34"/>
        <v>9.099104734174041E-05</v>
      </c>
      <c r="J267">
        <f t="shared" si="35"/>
        <v>2.40987872430252E-06</v>
      </c>
      <c r="K267" s="8">
        <f t="shared" si="30"/>
        <v>0.14881294350411686</v>
      </c>
    </row>
    <row r="268" spans="2:11" ht="12.75">
      <c r="B268" s="2">
        <v>38002</v>
      </c>
      <c r="C268" s="3">
        <v>672.54</v>
      </c>
      <c r="D268">
        <f t="shared" si="31"/>
        <v>1.0111558816454174</v>
      </c>
      <c r="E268">
        <f t="shared" si="32"/>
        <v>0.011094113756731677</v>
      </c>
      <c r="F268" s="4">
        <f t="shared" si="33"/>
        <v>0.00012307936004730304</v>
      </c>
      <c r="G268" s="4">
        <f t="shared" si="28"/>
        <v>0.005860960119848842</v>
      </c>
      <c r="H268">
        <f t="shared" si="29"/>
        <v>0.014512692082069296</v>
      </c>
      <c r="I268" s="4">
        <f t="shared" si="34"/>
        <v>9.157750187263815E-05</v>
      </c>
      <c r="J268">
        <f t="shared" si="35"/>
        <v>3.488627904343581E-06</v>
      </c>
      <c r="K268" s="8">
        <f t="shared" si="30"/>
        <v>0.14839884936236414</v>
      </c>
    </row>
    <row r="269" spans="2:11" ht="12.75">
      <c r="B269" s="1">
        <v>38005</v>
      </c>
      <c r="C269" s="3">
        <v>676.15</v>
      </c>
      <c r="D269">
        <f t="shared" si="31"/>
        <v>1.0053677104707528</v>
      </c>
      <c r="E269">
        <f t="shared" si="32"/>
        <v>0.005353355658309949</v>
      </c>
      <c r="F269" s="4">
        <f t="shared" si="33"/>
        <v>2.8658416804359147E-05</v>
      </c>
      <c r="G269" s="4">
        <f t="shared" si="28"/>
        <v>0.005659161548291629</v>
      </c>
      <c r="H269">
        <f t="shared" si="29"/>
        <v>0.01224147094399074</v>
      </c>
      <c r="I269" s="4">
        <f t="shared" si="34"/>
        <v>8.842439919205671E-05</v>
      </c>
      <c r="J269">
        <f t="shared" si="35"/>
        <v>2.942661284613159E-06</v>
      </c>
      <c r="K269" s="8">
        <f t="shared" si="30"/>
        <v>0.14618630057861404</v>
      </c>
    </row>
    <row r="270" spans="2:11" ht="12.75">
      <c r="B270" s="2">
        <v>38006</v>
      </c>
      <c r="C270" s="3">
        <v>671.25</v>
      </c>
      <c r="D270">
        <f t="shared" si="31"/>
        <v>0.9927530873326925</v>
      </c>
      <c r="E270">
        <f t="shared" si="32"/>
        <v>-0.0072732990962943</v>
      </c>
      <c r="F270" s="4">
        <f t="shared" si="33"/>
        <v>5.2900879744155486E-05</v>
      </c>
      <c r="G270" s="4">
        <f t="shared" si="28"/>
        <v>0.005634345833812537</v>
      </c>
      <c r="H270">
        <f t="shared" si="29"/>
        <v>0.008940114814629061</v>
      </c>
      <c r="I270" s="4">
        <f t="shared" si="34"/>
        <v>8.803665365332089E-05</v>
      </c>
      <c r="J270">
        <f t="shared" si="35"/>
        <v>2.149066061208909E-06</v>
      </c>
      <c r="K270" s="8">
        <f t="shared" si="30"/>
        <v>0.14653292086772854</v>
      </c>
    </row>
    <row r="271" spans="2:11" ht="12.75">
      <c r="B271" s="1">
        <v>38007</v>
      </c>
      <c r="C271" s="3">
        <v>667</v>
      </c>
      <c r="D271">
        <f t="shared" si="31"/>
        <v>0.9936685288640595</v>
      </c>
      <c r="E271">
        <f t="shared" si="32"/>
        <v>-0.0063515999074507746</v>
      </c>
      <c r="F271" s="4">
        <f t="shared" si="33"/>
        <v>4.034282138432869E-05</v>
      </c>
      <c r="G271" s="4">
        <f t="shared" si="28"/>
        <v>0.0056233818740015155</v>
      </c>
      <c r="H271">
        <f t="shared" si="29"/>
        <v>0.006567109675124542</v>
      </c>
      <c r="I271" s="4">
        <f t="shared" si="34"/>
        <v>8.786534178127368E-05</v>
      </c>
      <c r="J271">
        <f t="shared" si="35"/>
        <v>1.5786321334433995E-06</v>
      </c>
      <c r="K271" s="8">
        <f t="shared" si="30"/>
        <v>0.14687299755897124</v>
      </c>
    </row>
    <row r="272" spans="2:11" ht="12.75">
      <c r="B272" s="2">
        <v>38008</v>
      </c>
      <c r="C272" s="3">
        <v>672.92</v>
      </c>
      <c r="D272">
        <f t="shared" si="31"/>
        <v>1.0088755622188905</v>
      </c>
      <c r="E272">
        <f t="shared" si="32"/>
        <v>0.008836405935335905</v>
      </c>
      <c r="F272" s="4">
        <f t="shared" si="33"/>
        <v>7.80820698540396E-05</v>
      </c>
      <c r="G272" s="4">
        <f t="shared" si="28"/>
        <v>0.005623415315584141</v>
      </c>
      <c r="H272">
        <f t="shared" si="29"/>
        <v>0.009743392585148709</v>
      </c>
      <c r="I272" s="4">
        <f t="shared" si="34"/>
        <v>8.78658643060022E-05</v>
      </c>
      <c r="J272">
        <f t="shared" si="35"/>
        <v>2.342161679122286E-06</v>
      </c>
      <c r="K272" s="8">
        <f t="shared" si="30"/>
        <v>0.14622217908621105</v>
      </c>
    </row>
    <row r="273" spans="2:11" ht="12.75">
      <c r="B273" s="1">
        <v>38009</v>
      </c>
      <c r="C273" s="3">
        <v>674.65</v>
      </c>
      <c r="D273">
        <f t="shared" si="31"/>
        <v>1.0025708850977828</v>
      </c>
      <c r="E273">
        <f t="shared" si="32"/>
        <v>0.002567586025836672</v>
      </c>
      <c r="F273" s="4">
        <f t="shared" si="33"/>
        <v>6.592498000071755E-06</v>
      </c>
      <c r="G273" s="4">
        <f t="shared" si="28"/>
        <v>0.0056296784336203245</v>
      </c>
      <c r="H273">
        <f t="shared" si="29"/>
        <v>0.010140952089704768</v>
      </c>
      <c r="I273" s="4">
        <f t="shared" si="34"/>
        <v>8.796372552531757E-05</v>
      </c>
      <c r="J273">
        <f t="shared" si="35"/>
        <v>2.4377288677174926E-06</v>
      </c>
      <c r="K273" s="8">
        <f t="shared" si="30"/>
        <v>0.1462241401561316</v>
      </c>
    </row>
    <row r="274" spans="2:11" ht="12.75">
      <c r="B274" s="2">
        <v>38012</v>
      </c>
      <c r="C274" s="3">
        <v>676.87</v>
      </c>
      <c r="D274">
        <f t="shared" si="31"/>
        <v>1.0032905951233975</v>
      </c>
      <c r="E274">
        <f t="shared" si="32"/>
        <v>0.0032851929629023765</v>
      </c>
      <c r="F274" s="4">
        <f t="shared" si="33"/>
        <v>1.0792492803503296E-05</v>
      </c>
      <c r="G274" s="4">
        <f t="shared" si="28"/>
        <v>0.00561640387307165</v>
      </c>
      <c r="H274">
        <f t="shared" si="29"/>
        <v>0.009817177133472587</v>
      </c>
      <c r="I274" s="4">
        <f t="shared" si="34"/>
        <v>8.775631051674454E-05</v>
      </c>
      <c r="J274">
        <f t="shared" si="35"/>
        <v>2.359898349392449E-06</v>
      </c>
      <c r="K274" s="8">
        <f t="shared" si="30"/>
        <v>0.14611332260214338</v>
      </c>
    </row>
    <row r="275" spans="2:11" ht="12.75">
      <c r="B275" s="1">
        <v>38013</v>
      </c>
      <c r="C275" s="3">
        <v>675.18</v>
      </c>
      <c r="D275">
        <f t="shared" si="31"/>
        <v>0.9975032133201353</v>
      </c>
      <c r="E275">
        <f t="shared" si="32"/>
        <v>-0.0024999088497379687</v>
      </c>
      <c r="F275" s="4">
        <f t="shared" si="33"/>
        <v>6.249544256998214E-06</v>
      </c>
      <c r="G275" s="4">
        <f t="shared" si="28"/>
        <v>0.0055579832693339925</v>
      </c>
      <c r="H275">
        <f t="shared" si="29"/>
        <v>0.01094608414607812</v>
      </c>
      <c r="I275" s="4">
        <f t="shared" si="34"/>
        <v>8.684348858334363E-05</v>
      </c>
      <c r="J275">
        <f t="shared" si="35"/>
        <v>2.631270227422625E-06</v>
      </c>
      <c r="K275" s="8">
        <f t="shared" si="30"/>
        <v>0.145096707712409</v>
      </c>
    </row>
    <row r="276" spans="2:11" ht="12.75">
      <c r="B276" s="2">
        <v>38014</v>
      </c>
      <c r="C276" s="3">
        <v>672.1</v>
      </c>
      <c r="D276">
        <f t="shared" si="31"/>
        <v>0.9954382535027697</v>
      </c>
      <c r="E276">
        <f t="shared" si="32"/>
        <v>-0.004572183014040397</v>
      </c>
      <c r="F276" s="4">
        <f t="shared" si="33"/>
        <v>2.090485751387953E-05</v>
      </c>
      <c r="G276" s="4">
        <f t="shared" si="28"/>
        <v>0.0050519690527536555</v>
      </c>
      <c r="H276">
        <f t="shared" si="29"/>
        <v>0.01513049331251166</v>
      </c>
      <c r="I276" s="4">
        <f t="shared" si="34"/>
        <v>7.893701644927587E-05</v>
      </c>
      <c r="J276">
        <f t="shared" si="35"/>
        <v>3.637137815507611E-06</v>
      </c>
      <c r="K276" s="8">
        <f t="shared" si="30"/>
        <v>0.137204116769294</v>
      </c>
    </row>
    <row r="277" spans="2:11" ht="12.75">
      <c r="B277" s="1">
        <v>38015</v>
      </c>
      <c r="C277" s="3">
        <v>666.32</v>
      </c>
      <c r="D277">
        <f t="shared" si="31"/>
        <v>0.9914000892724297</v>
      </c>
      <c r="E277">
        <f t="shared" si="32"/>
        <v>-0.008637103348835102</v>
      </c>
      <c r="F277" s="4">
        <f t="shared" si="33"/>
        <v>7.459955425845853E-05</v>
      </c>
      <c r="G277" s="4">
        <f t="shared" si="28"/>
        <v>0.005011124034639004</v>
      </c>
      <c r="H277">
        <f t="shared" si="29"/>
        <v>0.01073802731827805</v>
      </c>
      <c r="I277" s="4">
        <f t="shared" si="34"/>
        <v>7.829881304123444E-05</v>
      </c>
      <c r="J277">
        <f t="shared" si="35"/>
        <v>2.5812565668937624E-06</v>
      </c>
      <c r="K277" s="8">
        <f t="shared" si="30"/>
        <v>0.1375841165199863</v>
      </c>
    </row>
    <row r="278" spans="2:11" ht="12.75">
      <c r="B278" s="2">
        <v>38016</v>
      </c>
      <c r="C278" s="3">
        <v>673.91</v>
      </c>
      <c r="D278">
        <f t="shared" si="31"/>
        <v>1.0113909232801055</v>
      </c>
      <c r="E278">
        <f t="shared" si="32"/>
        <v>0.011326535211873087</v>
      </c>
      <c r="F278" s="4">
        <f t="shared" si="33"/>
        <v>0.00012829039990580092</v>
      </c>
      <c r="G278" s="4">
        <f t="shared" si="28"/>
        <v>0.005074489402469068</v>
      </c>
      <c r="H278">
        <f t="shared" si="29"/>
        <v>0.011426194987465877</v>
      </c>
      <c r="I278" s="4">
        <f t="shared" si="34"/>
        <v>7.928889691357919E-05</v>
      </c>
      <c r="J278">
        <f t="shared" si="35"/>
        <v>2.7466814873716054E-06</v>
      </c>
      <c r="K278" s="8">
        <f t="shared" si="30"/>
        <v>0.13833131914556404</v>
      </c>
    </row>
    <row r="279" spans="2:11" ht="12.75">
      <c r="B279" s="1">
        <v>38019</v>
      </c>
      <c r="C279" s="3">
        <v>670.48</v>
      </c>
      <c r="D279">
        <f t="shared" si="31"/>
        <v>0.9949102995949015</v>
      </c>
      <c r="E279">
        <f t="shared" si="32"/>
        <v>-0.005102697048307431</v>
      </c>
      <c r="F279" s="4">
        <f t="shared" si="33"/>
        <v>2.6037517166805367E-05</v>
      </c>
      <c r="G279" s="4">
        <f t="shared" si="28"/>
        <v>0.0048741741520154655</v>
      </c>
      <c r="H279">
        <f t="shared" si="29"/>
        <v>0.007524809472161117</v>
      </c>
      <c r="I279" s="4">
        <f t="shared" si="34"/>
        <v>7.615897112524165E-05</v>
      </c>
      <c r="J279">
        <f t="shared" si="35"/>
        <v>1.8088484308079609E-06</v>
      </c>
      <c r="K279" s="8">
        <f t="shared" si="30"/>
        <v>0.13633609453702428</v>
      </c>
    </row>
    <row r="280" spans="2:11" ht="12.75">
      <c r="B280" s="2">
        <v>38020</v>
      </c>
      <c r="C280" s="3">
        <v>669.87</v>
      </c>
      <c r="D280">
        <f t="shared" si="31"/>
        <v>0.9990902040329316</v>
      </c>
      <c r="E280">
        <f t="shared" si="32"/>
        <v>-0.0009102100826120834</v>
      </c>
      <c r="F280" s="4">
        <f t="shared" si="33"/>
        <v>8.284823944886956E-07</v>
      </c>
      <c r="G280" s="4">
        <f t="shared" si="28"/>
        <v>0.004737172475782238</v>
      </c>
      <c r="H280">
        <f t="shared" si="29"/>
        <v>0.005490119501698623</v>
      </c>
      <c r="I280" s="4">
        <f t="shared" si="34"/>
        <v>7.401831993409747E-05</v>
      </c>
      <c r="J280">
        <f t="shared" si="35"/>
        <v>1.3197402648313997E-06</v>
      </c>
      <c r="K280" s="8">
        <f t="shared" si="30"/>
        <v>0.1348133706919181</v>
      </c>
    </row>
    <row r="281" spans="2:11" ht="12.75">
      <c r="B281" s="1">
        <v>38021</v>
      </c>
      <c r="C281" s="3">
        <v>667.89</v>
      </c>
      <c r="D281">
        <f t="shared" si="31"/>
        <v>0.9970442026064759</v>
      </c>
      <c r="E281">
        <f t="shared" si="32"/>
        <v>-0.00296017438977717</v>
      </c>
      <c r="F281" s="4">
        <f t="shared" si="33"/>
        <v>8.762632417892641E-06</v>
      </c>
      <c r="G281" s="4">
        <f t="shared" si="28"/>
        <v>0.0047146408505543</v>
      </c>
      <c r="H281">
        <f t="shared" si="29"/>
        <v>0.0058873844500558535</v>
      </c>
      <c r="I281" s="4">
        <f t="shared" si="34"/>
        <v>7.366626328991093E-05</v>
      </c>
      <c r="J281">
        <f t="shared" si="35"/>
        <v>1.4152366466480418E-06</v>
      </c>
      <c r="K281" s="8">
        <f t="shared" si="30"/>
        <v>0.13439775541583915</v>
      </c>
    </row>
    <row r="282" spans="2:11" ht="12.75">
      <c r="B282" s="2">
        <v>38022</v>
      </c>
      <c r="C282" s="3">
        <v>673.12</v>
      </c>
      <c r="D282">
        <f t="shared" si="31"/>
        <v>1.0078306307924958</v>
      </c>
      <c r="E282">
        <f t="shared" si="32"/>
        <v>0.0078001305239492145</v>
      </c>
      <c r="F282" s="4">
        <f t="shared" si="33"/>
        <v>6.084203619064425E-05</v>
      </c>
      <c r="G282" s="4">
        <f t="shared" si="28"/>
        <v>0.00476777230751348</v>
      </c>
      <c r="H282">
        <f t="shared" si="29"/>
        <v>0.0066834926502852615</v>
      </c>
      <c r="I282" s="4">
        <f t="shared" si="34"/>
        <v>7.449644230489812E-05</v>
      </c>
      <c r="J282">
        <f t="shared" si="35"/>
        <v>1.6066088101647265E-06</v>
      </c>
      <c r="K282" s="8">
        <f t="shared" si="30"/>
        <v>0.1349905862409796</v>
      </c>
    </row>
    <row r="283" spans="2:11" ht="12.75">
      <c r="B283" s="1">
        <v>38023</v>
      </c>
      <c r="C283" s="3">
        <v>687.59</v>
      </c>
      <c r="D283">
        <f t="shared" si="31"/>
        <v>1.0214969099120514</v>
      </c>
      <c r="E283">
        <f t="shared" si="32"/>
        <v>0.021269110221577483</v>
      </c>
      <c r="F283" s="4">
        <f t="shared" si="33"/>
        <v>0.00045237504961761175</v>
      </c>
      <c r="G283" s="4">
        <f t="shared" si="28"/>
        <v>0.0052009755117066485</v>
      </c>
      <c r="H283">
        <f t="shared" si="29"/>
        <v>0.011534826086013637</v>
      </c>
      <c r="I283" s="4">
        <f t="shared" si="34"/>
        <v>8.126524237041638E-05</v>
      </c>
      <c r="J283">
        <f t="shared" si="35"/>
        <v>2.7727947322148168E-06</v>
      </c>
      <c r="K283" s="8">
        <f t="shared" si="30"/>
        <v>0.1400825182153376</v>
      </c>
    </row>
    <row r="284" spans="2:11" ht="12.75">
      <c r="B284" s="2">
        <v>38026</v>
      </c>
      <c r="C284" s="3">
        <v>691.47</v>
      </c>
      <c r="D284">
        <f t="shared" si="31"/>
        <v>1.005642897657034</v>
      </c>
      <c r="E284">
        <f t="shared" si="32"/>
        <v>0.0056270361519747845</v>
      </c>
      <c r="F284" s="4">
        <f t="shared" si="33"/>
        <v>3.166353585563119E-05</v>
      </c>
      <c r="G284" s="4">
        <f t="shared" si="28"/>
        <v>0.005179460614801825</v>
      </c>
      <c r="H284">
        <f t="shared" si="29"/>
        <v>0.011179887985546685</v>
      </c>
      <c r="I284" s="4">
        <f t="shared" si="34"/>
        <v>8.092907210627852E-05</v>
      </c>
      <c r="J284">
        <f t="shared" si="35"/>
        <v>2.6874730734487226E-06</v>
      </c>
      <c r="K284" s="8">
        <f t="shared" si="30"/>
        <v>0.1398584990560368</v>
      </c>
    </row>
    <row r="285" spans="2:11" ht="12.75">
      <c r="B285" s="1">
        <v>38027</v>
      </c>
      <c r="C285" s="3">
        <v>698.34</v>
      </c>
      <c r="D285">
        <f t="shared" si="31"/>
        <v>1.0099353551130201</v>
      </c>
      <c r="E285">
        <f t="shared" si="32"/>
        <v>0.009886323966177063</v>
      </c>
      <c r="F285" s="4">
        <f t="shared" si="33"/>
        <v>9.773940156420697E-05</v>
      </c>
      <c r="G285" s="4">
        <f t="shared" si="28"/>
        <v>0.00525491164566649</v>
      </c>
      <c r="H285">
        <f t="shared" si="29"/>
        <v>0.014482285891161448</v>
      </c>
      <c r="I285" s="4">
        <f t="shared" si="34"/>
        <v>8.21079944635389E-05</v>
      </c>
      <c r="J285">
        <f t="shared" si="35"/>
        <v>3.4813187238368866E-06</v>
      </c>
      <c r="K285" s="8">
        <f t="shared" si="30"/>
        <v>0.1402022429739464</v>
      </c>
    </row>
    <row r="286" spans="2:11" ht="12.75">
      <c r="B286" s="2">
        <v>38028</v>
      </c>
      <c r="C286" s="3">
        <v>699.79</v>
      </c>
      <c r="D286">
        <f t="shared" si="31"/>
        <v>1.002076352493055</v>
      </c>
      <c r="E286">
        <f t="shared" si="32"/>
        <v>0.0020741998524626505</v>
      </c>
      <c r="F286" s="4">
        <f t="shared" si="33"/>
        <v>4.302305027956081E-06</v>
      </c>
      <c r="G286" s="4">
        <f t="shared" si="28"/>
        <v>0.005126947211176935</v>
      </c>
      <c r="H286">
        <f t="shared" si="29"/>
        <v>0.01793384246546391</v>
      </c>
      <c r="I286" s="4">
        <f t="shared" si="34"/>
        <v>8.010855017463961E-05</v>
      </c>
      <c r="J286">
        <f t="shared" si="35"/>
        <v>4.311019823428824E-06</v>
      </c>
      <c r="K286" s="8">
        <f t="shared" si="30"/>
        <v>0.13765675641901015</v>
      </c>
    </row>
    <row r="287" spans="2:11" ht="12.75">
      <c r="B287" s="1">
        <v>38029</v>
      </c>
      <c r="C287" s="3">
        <v>694.13</v>
      </c>
      <c r="D287">
        <f t="shared" si="31"/>
        <v>0.9919118592720674</v>
      </c>
      <c r="E287">
        <f t="shared" si="32"/>
        <v>-0.008121027185050854</v>
      </c>
      <c r="F287" s="4">
        <f t="shared" si="33"/>
        <v>6.5951082540335E-05</v>
      </c>
      <c r="G287" s="4">
        <f t="shared" si="28"/>
        <v>0.005137323868820641</v>
      </c>
      <c r="H287">
        <f t="shared" si="29"/>
        <v>0.01400469744240378</v>
      </c>
      <c r="I287" s="4">
        <f t="shared" si="34"/>
        <v>8.027068545032252E-05</v>
      </c>
      <c r="J287">
        <f t="shared" si="35"/>
        <v>3.3665138082701395E-06</v>
      </c>
      <c r="K287" s="8">
        <f t="shared" si="30"/>
        <v>0.13865800701911554</v>
      </c>
    </row>
    <row r="288" spans="2:11" ht="12.75">
      <c r="B288" s="2">
        <v>38030</v>
      </c>
      <c r="C288" s="3">
        <v>689.16</v>
      </c>
      <c r="D288">
        <f t="shared" si="31"/>
        <v>0.992839957932952</v>
      </c>
      <c r="E288">
        <f t="shared" si="32"/>
        <v>-0.007185798185146342</v>
      </c>
      <c r="F288" s="4">
        <f t="shared" si="33"/>
        <v>5.163569555765246E-05</v>
      </c>
      <c r="G288" s="4">
        <f t="shared" si="28"/>
        <v>0.0051037109035321285</v>
      </c>
      <c r="H288">
        <f t="shared" si="29"/>
        <v>0.010388221689189427</v>
      </c>
      <c r="I288" s="4">
        <f t="shared" si="34"/>
        <v>7.974548286768951E-05</v>
      </c>
      <c r="J288">
        <f t="shared" si="35"/>
        <v>2.49716867528592E-06</v>
      </c>
      <c r="K288" s="8">
        <f t="shared" si="30"/>
        <v>0.13896790474099008</v>
      </c>
    </row>
    <row r="289" spans="2:11" ht="12.75">
      <c r="B289" s="1">
        <v>38033</v>
      </c>
      <c r="C289" s="3">
        <v>695.8</v>
      </c>
      <c r="D289">
        <f t="shared" si="31"/>
        <v>1.0096349178710313</v>
      </c>
      <c r="E289">
        <f t="shared" si="32"/>
        <v>0.009588798053636119</v>
      </c>
      <c r="F289" s="4">
        <f t="shared" si="33"/>
        <v>9.194504811341583E-05</v>
      </c>
      <c r="G289" s="4">
        <f t="shared" si="28"/>
        <v>0.005153244979702417</v>
      </c>
      <c r="H289">
        <f t="shared" si="29"/>
        <v>0.013929616122794511</v>
      </c>
      <c r="I289" s="4">
        <f t="shared" si="34"/>
        <v>8.051945280785026E-05</v>
      </c>
      <c r="J289">
        <f t="shared" si="35"/>
        <v>3.348465414133296E-06</v>
      </c>
      <c r="K289" s="8">
        <f t="shared" si="30"/>
        <v>0.13889833277771638</v>
      </c>
    </row>
    <row r="290" spans="2:11" ht="12.75">
      <c r="B290" s="2">
        <v>38034</v>
      </c>
      <c r="C290" s="3">
        <v>700</v>
      </c>
      <c r="D290">
        <f t="shared" si="31"/>
        <v>1.006036217303823</v>
      </c>
      <c r="E290">
        <f t="shared" si="32"/>
        <v>0.006018072325563166</v>
      </c>
      <c r="F290" s="4">
        <f t="shared" si="33"/>
        <v>3.6217194515709254E-05</v>
      </c>
      <c r="G290" s="4">
        <f t="shared" si="28"/>
        <v>0.005147131211307535</v>
      </c>
      <c r="H290">
        <f t="shared" si="29"/>
        <v>0.01704280432285229</v>
      </c>
      <c r="I290" s="4">
        <f t="shared" si="34"/>
        <v>8.042392517668023E-05</v>
      </c>
      <c r="J290">
        <f t="shared" si="35"/>
        <v>4.096827962224109E-06</v>
      </c>
      <c r="K290" s="8">
        <f t="shared" si="30"/>
        <v>0.13813679561801784</v>
      </c>
    </row>
    <row r="291" spans="2:11" ht="12.75">
      <c r="B291" s="1">
        <v>38035</v>
      </c>
      <c r="C291" s="3">
        <v>699.6</v>
      </c>
      <c r="D291">
        <f t="shared" si="31"/>
        <v>0.9994285714285714</v>
      </c>
      <c r="E291">
        <f t="shared" si="32"/>
        <v>-0.0005715918989576533</v>
      </c>
      <c r="F291" s="4">
        <f t="shared" si="33"/>
        <v>3.2671729895401617E-07</v>
      </c>
      <c r="G291" s="4">
        <f t="shared" si="28"/>
        <v>0.005125582855861457</v>
      </c>
      <c r="H291">
        <f t="shared" si="29"/>
        <v>0.015699944798484553</v>
      </c>
      <c r="I291" s="4">
        <f t="shared" si="34"/>
        <v>8.008723212283527E-05</v>
      </c>
      <c r="J291">
        <f t="shared" si="35"/>
        <v>3.7740251919434022E-06</v>
      </c>
      <c r="K291" s="8">
        <f t="shared" si="30"/>
        <v>0.13812422572714378</v>
      </c>
    </row>
    <row r="292" spans="2:11" ht="12.75">
      <c r="B292" s="2">
        <v>38036</v>
      </c>
      <c r="C292" s="3">
        <v>705.81</v>
      </c>
      <c r="D292">
        <f t="shared" si="31"/>
        <v>1.0088765008576328</v>
      </c>
      <c r="E292">
        <f t="shared" si="32"/>
        <v>0.008837336315990162</v>
      </c>
      <c r="F292" s="4">
        <f t="shared" si="33"/>
        <v>7.809851316191857E-05</v>
      </c>
      <c r="G292" s="4">
        <f t="shared" si="28"/>
        <v>0.00506010896352768</v>
      </c>
      <c r="H292">
        <f t="shared" si="29"/>
        <v>0.014921743023165656</v>
      </c>
      <c r="I292" s="4">
        <f t="shared" si="34"/>
        <v>7.906420255512E-05</v>
      </c>
      <c r="J292">
        <f t="shared" si="35"/>
        <v>3.5869574574917444E-06</v>
      </c>
      <c r="K292" s="8">
        <f t="shared" si="30"/>
        <v>0.13736561168795872</v>
      </c>
    </row>
    <row r="293" spans="2:11" ht="12.75">
      <c r="B293" s="1">
        <v>38037</v>
      </c>
      <c r="C293" s="3">
        <v>700.1</v>
      </c>
      <c r="D293">
        <f t="shared" si="31"/>
        <v>0.9919100041087546</v>
      </c>
      <c r="E293">
        <f t="shared" si="32"/>
        <v>-0.008122897477285245</v>
      </c>
      <c r="F293" s="4">
        <f t="shared" si="33"/>
        <v>6.5981463426487E-05</v>
      </c>
      <c r="G293" s="4">
        <f t="shared" si="28"/>
        <v>0.0050139488397998025</v>
      </c>
      <c r="H293">
        <f t="shared" si="29"/>
        <v>0.010700246662574728</v>
      </c>
      <c r="I293" s="4">
        <f t="shared" si="34"/>
        <v>7.834295062187191E-05</v>
      </c>
      <c r="J293">
        <f t="shared" si="35"/>
        <v>2.5721746785035403E-06</v>
      </c>
      <c r="K293" s="8">
        <f t="shared" si="30"/>
        <v>0.1376324597827202</v>
      </c>
    </row>
    <row r="294" spans="2:11" ht="12.75">
      <c r="B294" s="2">
        <v>38040</v>
      </c>
      <c r="C294" s="3">
        <v>703.9</v>
      </c>
      <c r="D294">
        <f t="shared" si="31"/>
        <v>1.0054277960291387</v>
      </c>
      <c r="E294">
        <f t="shared" si="32"/>
        <v>0.0054131186309340044</v>
      </c>
      <c r="F294" s="4">
        <f t="shared" si="33"/>
        <v>2.930185331256483E-05</v>
      </c>
      <c r="G294" s="4">
        <f t="shared" si="28"/>
        <v>0.004556177766809115</v>
      </c>
      <c r="H294">
        <f t="shared" si="29"/>
        <v>0.01714131476922023</v>
      </c>
      <c r="I294" s="4">
        <f t="shared" si="34"/>
        <v>7.119027760639242E-05</v>
      </c>
      <c r="J294">
        <f t="shared" si="35"/>
        <v>4.1205083579856324E-06</v>
      </c>
      <c r="K294" s="8">
        <f t="shared" si="30"/>
        <v>0.12948915905241526</v>
      </c>
    </row>
    <row r="295" spans="2:11" ht="12.75">
      <c r="B295" s="1">
        <v>38041</v>
      </c>
      <c r="C295" s="3">
        <v>690.56</v>
      </c>
      <c r="D295">
        <f t="shared" si="31"/>
        <v>0.9810484443813041</v>
      </c>
      <c r="E295">
        <f t="shared" si="32"/>
        <v>-0.019133437984370817</v>
      </c>
      <c r="F295" s="4">
        <f t="shared" si="33"/>
        <v>0.000366088449101764</v>
      </c>
      <c r="G295" s="4">
        <f t="shared" si="28"/>
        <v>0.004907479759729555</v>
      </c>
      <c r="H295">
        <f t="shared" si="29"/>
        <v>0.013371851503476171</v>
      </c>
      <c r="I295" s="4">
        <f t="shared" si="34"/>
        <v>7.667937124577429E-05</v>
      </c>
      <c r="J295">
        <f t="shared" si="35"/>
        <v>3.2143873806433106E-06</v>
      </c>
      <c r="K295" s="8">
        <f t="shared" si="30"/>
        <v>0.13552212353074589</v>
      </c>
    </row>
    <row r="296" spans="2:11" ht="12.75">
      <c r="B296" s="2">
        <v>38042</v>
      </c>
      <c r="C296" s="3">
        <v>693.77</v>
      </c>
      <c r="D296">
        <f t="shared" si="31"/>
        <v>1.0046484012974977</v>
      </c>
      <c r="E296">
        <f t="shared" si="32"/>
        <v>0.004637630844215227</v>
      </c>
      <c r="F296" s="4">
        <f t="shared" si="33"/>
        <v>2.1507619847216434E-05</v>
      </c>
      <c r="G296" s="4">
        <f t="shared" si="28"/>
        <v>0.004806520980507354</v>
      </c>
      <c r="H296">
        <f t="shared" si="29"/>
        <v>0.01725040751483068</v>
      </c>
      <c r="I296" s="4">
        <f t="shared" si="34"/>
        <v>7.51018903204274E-05</v>
      </c>
      <c r="J296">
        <f t="shared" si="35"/>
        <v>4.146732575680453E-06</v>
      </c>
      <c r="K296" s="8">
        <f t="shared" si="30"/>
        <v>0.1331870468033087</v>
      </c>
    </row>
    <row r="297" spans="2:11" ht="12.75">
      <c r="B297" s="1">
        <v>38043</v>
      </c>
      <c r="C297" s="3">
        <v>697.44</v>
      </c>
      <c r="D297">
        <f t="shared" si="31"/>
        <v>1.005289937587385</v>
      </c>
      <c r="E297">
        <f t="shared" si="32"/>
        <v>0.005275995016152142</v>
      </c>
      <c r="F297" s="4">
        <f t="shared" si="33"/>
        <v>2.7836123410462238E-05</v>
      </c>
      <c r="G297" s="4">
        <f t="shared" si="28"/>
        <v>0.004810569490666994</v>
      </c>
      <c r="H297">
        <f t="shared" si="29"/>
        <v>0.020020568007532137</v>
      </c>
      <c r="I297" s="4">
        <f t="shared" si="34"/>
        <v>7.516514829167178E-05</v>
      </c>
      <c r="J297">
        <f t="shared" si="35"/>
        <v>4.812636540272149E-06</v>
      </c>
      <c r="K297" s="8">
        <f t="shared" si="30"/>
        <v>0.1326202395483054</v>
      </c>
    </row>
    <row r="298" spans="2:11" ht="12.75">
      <c r="B298" s="2">
        <v>38044</v>
      </c>
      <c r="C298" s="3">
        <v>698.18</v>
      </c>
      <c r="D298">
        <f t="shared" si="31"/>
        <v>1.0010610231704518</v>
      </c>
      <c r="E298">
        <f t="shared" si="32"/>
        <v>0.0010604606832071472</v>
      </c>
      <c r="F298" s="4">
        <f t="shared" si="33"/>
        <v>1.1245768606281693E-06</v>
      </c>
      <c r="G298" s="4">
        <f t="shared" si="28"/>
        <v>0.004797332470055187</v>
      </c>
      <c r="H298">
        <f t="shared" si="29"/>
        <v>0.02141662105667964</v>
      </c>
      <c r="I298" s="4">
        <f t="shared" si="34"/>
        <v>7.49583198446123E-05</v>
      </c>
      <c r="J298">
        <f t="shared" si="35"/>
        <v>5.1482262155479905E-06</v>
      </c>
      <c r="K298" s="8">
        <f t="shared" si="30"/>
        <v>0.13210799902831802</v>
      </c>
    </row>
    <row r="299" spans="2:11" ht="12.75">
      <c r="B299" s="1">
        <v>38047</v>
      </c>
      <c r="C299" s="3">
        <v>704.47</v>
      </c>
      <c r="D299">
        <f t="shared" si="31"/>
        <v>1.0090091380446304</v>
      </c>
      <c r="E299">
        <f t="shared" si="32"/>
        <v>0.008968797866269897</v>
      </c>
      <c r="F299" s="4">
        <f t="shared" si="33"/>
        <v>8.043933516600745E-05</v>
      </c>
      <c r="G299" s="4">
        <f t="shared" si="28"/>
        <v>0.0045810096848881805</v>
      </c>
      <c r="H299">
        <f t="shared" si="29"/>
        <v>0.019067798591016982</v>
      </c>
      <c r="I299" s="4">
        <f t="shared" si="34"/>
        <v>7.157827632637782E-05</v>
      </c>
      <c r="J299">
        <f t="shared" si="35"/>
        <v>4.583605430532929E-06</v>
      </c>
      <c r="K299" s="8">
        <f t="shared" si="30"/>
        <v>0.12941664392171984</v>
      </c>
    </row>
    <row r="300" spans="2:11" ht="12.75">
      <c r="B300" s="2">
        <v>38048</v>
      </c>
      <c r="C300" s="3">
        <v>713.93</v>
      </c>
      <c r="D300">
        <f t="shared" si="31"/>
        <v>1.0134285349269663</v>
      </c>
      <c r="E300">
        <f t="shared" si="32"/>
        <v>0.013339171278180403</v>
      </c>
      <c r="F300" s="4">
        <f t="shared" si="33"/>
        <v>0.00017793349038863299</v>
      </c>
      <c r="G300" s="4">
        <f t="shared" si="28"/>
        <v>0.004754916963173662</v>
      </c>
      <c r="H300">
        <f t="shared" si="29"/>
        <v>0.023541352068216448</v>
      </c>
      <c r="I300" s="4">
        <f t="shared" si="34"/>
        <v>7.429557754958847E-05</v>
      </c>
      <c r="J300">
        <f t="shared" si="35"/>
        <v>5.658978862552031E-06</v>
      </c>
      <c r="K300" s="8">
        <f t="shared" si="30"/>
        <v>0.13099293748809174</v>
      </c>
    </row>
    <row r="301" spans="2:11" ht="12.75">
      <c r="B301" s="1">
        <v>38049</v>
      </c>
      <c r="C301" s="3">
        <v>718.99</v>
      </c>
      <c r="D301">
        <f t="shared" si="31"/>
        <v>1.0070875295897357</v>
      </c>
      <c r="E301">
        <f t="shared" si="32"/>
        <v>0.007062531100745173</v>
      </c>
      <c r="F301" s="4">
        <f t="shared" si="33"/>
        <v>4.987934554899282E-05</v>
      </c>
      <c r="G301" s="4">
        <f t="shared" si="28"/>
        <v>0.004782263531496586</v>
      </c>
      <c r="H301">
        <f t="shared" si="29"/>
        <v>0.02730469212256038</v>
      </c>
      <c r="I301" s="4">
        <f t="shared" si="34"/>
        <v>7.472286767963415E-05</v>
      </c>
      <c r="J301">
        <f t="shared" si="35"/>
        <v>6.563627914077015E-06</v>
      </c>
      <c r="K301" s="8">
        <f t="shared" si="30"/>
        <v>0.13053662298906496</v>
      </c>
    </row>
    <row r="302" spans="2:11" ht="12.75">
      <c r="B302" s="2">
        <v>38050</v>
      </c>
      <c r="C302" s="3">
        <v>716.41</v>
      </c>
      <c r="D302">
        <f t="shared" si="31"/>
        <v>0.9964116329851597</v>
      </c>
      <c r="E302">
        <f t="shared" si="32"/>
        <v>-0.003594820647049716</v>
      </c>
      <c r="F302" s="4">
        <f t="shared" si="33"/>
        <v>1.2922735484454941E-05</v>
      </c>
      <c r="G302" s="4">
        <f t="shared" si="28"/>
        <v>0.004644011774158083</v>
      </c>
      <c r="H302">
        <f t="shared" si="29"/>
        <v>0.022305778097954705</v>
      </c>
      <c r="I302" s="4">
        <f t="shared" si="34"/>
        <v>7.256268397122005E-05</v>
      </c>
      <c r="J302">
        <f t="shared" si="35"/>
        <v>5.36196588893142E-06</v>
      </c>
      <c r="K302" s="8">
        <f t="shared" si="30"/>
        <v>0.12961550648194897</v>
      </c>
    </row>
    <row r="303" spans="2:11" ht="12.75">
      <c r="B303" s="1">
        <v>38051</v>
      </c>
      <c r="C303" s="3">
        <v>717.24</v>
      </c>
      <c r="D303">
        <f t="shared" si="31"/>
        <v>1.001158554459039</v>
      </c>
      <c r="E303">
        <f t="shared" si="32"/>
        <v>0.001157883852727596</v>
      </c>
      <c r="F303" s="4">
        <f t="shared" si="33"/>
        <v>1.3406950164073011E-06</v>
      </c>
      <c r="G303" s="4">
        <f t="shared" si="28"/>
        <v>0.004628869169382225</v>
      </c>
      <c r="H303">
        <f t="shared" si="29"/>
        <v>0.02389158731092381</v>
      </c>
      <c r="I303" s="4">
        <f t="shared" si="34"/>
        <v>7.232608077159727E-05</v>
      </c>
      <c r="J303">
        <f t="shared" si="35"/>
        <v>5.743170026664378E-06</v>
      </c>
      <c r="K303" s="8">
        <f t="shared" si="30"/>
        <v>0.12901832306394787</v>
      </c>
    </row>
    <row r="304" spans="2:11" ht="12.75">
      <c r="B304" s="2">
        <v>38054</v>
      </c>
      <c r="C304" s="3">
        <v>718.39</v>
      </c>
      <c r="D304">
        <f t="shared" si="31"/>
        <v>1.0016033684680163</v>
      </c>
      <c r="E304">
        <f t="shared" si="32"/>
        <v>0.0016020844451188816</v>
      </c>
      <c r="F304" s="4">
        <f t="shared" si="33"/>
        <v>2.5666745692918747E-06</v>
      </c>
      <c r="G304" s="4">
        <f t="shared" si="28"/>
        <v>0.004512447047291399</v>
      </c>
      <c r="H304">
        <f t="shared" si="29"/>
        <v>0.021101316859083005</v>
      </c>
      <c r="I304" s="4">
        <f t="shared" si="34"/>
        <v>7.050698511392811E-05</v>
      </c>
      <c r="J304">
        <f t="shared" si="35"/>
        <v>5.072431937279568E-06</v>
      </c>
      <c r="K304" s="8">
        <f t="shared" si="30"/>
        <v>0.12790089246820027</v>
      </c>
    </row>
    <row r="305" spans="2:11" ht="12.75">
      <c r="B305" s="1">
        <v>38055</v>
      </c>
      <c r="C305" s="3">
        <v>706.98</v>
      </c>
      <c r="D305">
        <f t="shared" si="31"/>
        <v>0.9841172622113337</v>
      </c>
      <c r="E305">
        <f t="shared" si="32"/>
        <v>-0.016010220115977615</v>
      </c>
      <c r="F305" s="4">
        <f t="shared" si="33"/>
        <v>0.0002563271481620543</v>
      </c>
      <c r="G305" s="4">
        <f t="shared" si="28"/>
        <v>0.004767646790562263</v>
      </c>
      <c r="H305">
        <f t="shared" si="29"/>
        <v>0.016432909368014847</v>
      </c>
      <c r="I305" s="4">
        <f t="shared" si="34"/>
        <v>7.449448110253536E-05</v>
      </c>
      <c r="J305">
        <f t="shared" si="35"/>
        <v>3.9502185980804925E-06</v>
      </c>
      <c r="K305" s="8">
        <f t="shared" si="30"/>
        <v>0.13280084949319307</v>
      </c>
    </row>
    <row r="306" spans="2:11" ht="12.75">
      <c r="B306" s="2">
        <v>38056</v>
      </c>
      <c r="C306" s="3">
        <v>705.83</v>
      </c>
      <c r="D306">
        <f t="shared" si="31"/>
        <v>0.9983733627542505</v>
      </c>
      <c r="E306">
        <f t="shared" si="32"/>
        <v>-0.001627961656532941</v>
      </c>
      <c r="F306" s="4">
        <f t="shared" si="33"/>
        <v>2.650259155141477E-06</v>
      </c>
      <c r="G306" s="4">
        <f t="shared" si="28"/>
        <v>0.004769304204476437</v>
      </c>
      <c r="H306">
        <f t="shared" si="29"/>
        <v>0.015766953957048187</v>
      </c>
      <c r="I306" s="4">
        <f t="shared" si="34"/>
        <v>7.452037819494433E-05</v>
      </c>
      <c r="J306">
        <f t="shared" si="35"/>
        <v>3.7901331627519685E-06</v>
      </c>
      <c r="K306" s="8">
        <f t="shared" si="30"/>
        <v>0.13297579200007828</v>
      </c>
    </row>
    <row r="307" spans="2:11" ht="12.75">
      <c r="B307" s="1">
        <v>38057</v>
      </c>
      <c r="C307" s="3">
        <v>683.16</v>
      </c>
      <c r="D307">
        <f t="shared" si="31"/>
        <v>0.9678817845656885</v>
      </c>
      <c r="E307">
        <f t="shared" si="32"/>
        <v>-0.032645322545780675</v>
      </c>
      <c r="F307" s="4">
        <f t="shared" si="33"/>
        <v>0.0010657170841180562</v>
      </c>
      <c r="G307" s="4">
        <f t="shared" si="28"/>
        <v>0.005799145116240919</v>
      </c>
      <c r="H307">
        <f t="shared" si="29"/>
        <v>0.007557092178674636</v>
      </c>
      <c r="I307" s="4">
        <f t="shared" si="34"/>
        <v>9.061164244126436E-05</v>
      </c>
      <c r="J307">
        <f t="shared" si="35"/>
        <v>1.8166086967967877E-06</v>
      </c>
      <c r="K307" s="8">
        <f t="shared" si="30"/>
        <v>0.1489924777836683</v>
      </c>
    </row>
    <row r="308" spans="2:11" ht="12.75">
      <c r="B308" s="2">
        <v>38058</v>
      </c>
      <c r="C308" s="3">
        <v>688.93</v>
      </c>
      <c r="D308">
        <f t="shared" si="31"/>
        <v>1.0084460448504011</v>
      </c>
      <c r="E308">
        <f t="shared" si="32"/>
        <v>0.008410576584701252</v>
      </c>
      <c r="F308" s="4">
        <f t="shared" si="33"/>
        <v>7.073779848712498E-05</v>
      </c>
      <c r="G308" s="4">
        <f t="shared" si="28"/>
        <v>0.0058462061451007375</v>
      </c>
      <c r="H308">
        <f t="shared" si="29"/>
        <v>0.01004164165797415</v>
      </c>
      <c r="I308" s="4">
        <f t="shared" si="34"/>
        <v>9.134697101719902E-05</v>
      </c>
      <c r="J308">
        <f t="shared" si="35"/>
        <v>2.4138561677822474E-06</v>
      </c>
      <c r="K308" s="8">
        <f t="shared" si="30"/>
        <v>0.14910827848363817</v>
      </c>
    </row>
    <row r="309" spans="2:11" ht="12.75">
      <c r="B309" s="1">
        <v>38061</v>
      </c>
      <c r="C309" s="3">
        <v>680.19</v>
      </c>
      <c r="D309">
        <f t="shared" si="31"/>
        <v>0.9873136603138202</v>
      </c>
      <c r="E309">
        <f t="shared" si="32"/>
        <v>-0.01276749842903091</v>
      </c>
      <c r="F309" s="4">
        <f t="shared" si="33"/>
        <v>0.00016300901613530675</v>
      </c>
      <c r="G309" s="4">
        <f t="shared" si="28"/>
        <v>0.005885634290161972</v>
      </c>
      <c r="H309">
        <f t="shared" si="29"/>
        <v>0.009713519091441754</v>
      </c>
      <c r="I309" s="4">
        <f t="shared" si="34"/>
        <v>9.196303578378082E-05</v>
      </c>
      <c r="J309">
        <f t="shared" si="35"/>
        <v>2.334980550827345E-06</v>
      </c>
      <c r="K309" s="8">
        <f t="shared" si="30"/>
        <v>0.1496897251258027</v>
      </c>
    </row>
    <row r="310" spans="2:11" ht="12.75">
      <c r="B310" s="2">
        <v>38062</v>
      </c>
      <c r="C310" s="3">
        <v>683.41</v>
      </c>
      <c r="D310">
        <f t="shared" si="31"/>
        <v>1.0047339713903467</v>
      </c>
      <c r="E310">
        <f t="shared" si="32"/>
        <v>0.00472280138623238</v>
      </c>
      <c r="F310" s="4">
        <f t="shared" si="33"/>
        <v>2.230485293379849E-05</v>
      </c>
      <c r="G310" s="4">
        <f t="shared" si="28"/>
        <v>0.00590692828103989</v>
      </c>
      <c r="H310">
        <f t="shared" si="29"/>
        <v>0.010460088064671559</v>
      </c>
      <c r="I310" s="4">
        <f t="shared" si="34"/>
        <v>9.229575439124828E-05</v>
      </c>
      <c r="J310">
        <f t="shared" si="35"/>
        <v>2.5144442463152786E-06</v>
      </c>
      <c r="K310" s="8">
        <f t="shared" si="30"/>
        <v>0.14981764761280045</v>
      </c>
    </row>
    <row r="311" spans="2:11" ht="12.75">
      <c r="B311" s="1">
        <v>38063</v>
      </c>
      <c r="C311" s="3">
        <v>693.1</v>
      </c>
      <c r="D311">
        <f t="shared" si="31"/>
        <v>1.0141788970018</v>
      </c>
      <c r="E311">
        <f t="shared" si="32"/>
        <v>0.014079316631045766</v>
      </c>
      <c r="F311" s="4">
        <f t="shared" si="33"/>
        <v>0.0001982271567972419</v>
      </c>
      <c r="G311" s="4">
        <f t="shared" si="28"/>
        <v>0.006103715126089534</v>
      </c>
      <c r="H311">
        <f t="shared" si="29"/>
        <v>0.013818947254859364</v>
      </c>
      <c r="I311" s="4">
        <f t="shared" si="34"/>
        <v>9.537054884514897E-05</v>
      </c>
      <c r="J311">
        <f t="shared" si="35"/>
        <v>3.321862320879655E-06</v>
      </c>
      <c r="K311" s="8">
        <f t="shared" si="30"/>
        <v>0.15169763225267335</v>
      </c>
    </row>
    <row r="312" spans="2:11" ht="12.75">
      <c r="B312" s="2">
        <v>38064</v>
      </c>
      <c r="C312" s="3">
        <v>679.42</v>
      </c>
      <c r="D312">
        <f t="shared" si="31"/>
        <v>0.9802625883710864</v>
      </c>
      <c r="E312">
        <f t="shared" si="32"/>
        <v>-0.019934795891555626</v>
      </c>
      <c r="F312" s="4">
        <f t="shared" si="33"/>
        <v>0.00039739608723798306</v>
      </c>
      <c r="G312" s="4">
        <f t="shared" si="28"/>
        <v>0.006497263231584485</v>
      </c>
      <c r="H312">
        <f t="shared" si="29"/>
        <v>0.009150375527687986</v>
      </c>
      <c r="I312" s="4">
        <f t="shared" si="34"/>
        <v>0.00010151973799350757</v>
      </c>
      <c r="J312">
        <f t="shared" si="35"/>
        <v>2.1996095018480737E-06</v>
      </c>
      <c r="K312" s="8">
        <f t="shared" si="30"/>
        <v>0.15757548071611546</v>
      </c>
    </row>
    <row r="313" spans="2:11" ht="12.75">
      <c r="B313" s="1">
        <v>38065</v>
      </c>
      <c r="C313" s="3">
        <v>681.76</v>
      </c>
      <c r="D313">
        <f t="shared" si="31"/>
        <v>1.0034441140973183</v>
      </c>
      <c r="E313">
        <f t="shared" si="32"/>
        <v>0.003438196719218432</v>
      </c>
      <c r="F313" s="4">
        <f t="shared" si="33"/>
        <v>1.1821196680044388E-05</v>
      </c>
      <c r="G313" s="4">
        <f t="shared" si="28"/>
        <v>0.006509063184464917</v>
      </c>
      <c r="H313">
        <f t="shared" si="29"/>
        <v>0.009791110303917747</v>
      </c>
      <c r="I313" s="4">
        <f t="shared" si="34"/>
        <v>0.00010170411225726433</v>
      </c>
      <c r="J313">
        <f t="shared" si="35"/>
        <v>2.3536322845956124E-06</v>
      </c>
      <c r="K313" s="8">
        <f t="shared" si="30"/>
        <v>0.15759955581525975</v>
      </c>
    </row>
    <row r="314" spans="2:11" ht="12.75">
      <c r="B314" s="2">
        <v>38068</v>
      </c>
      <c r="C314" s="3">
        <v>662.73</v>
      </c>
      <c r="D314">
        <f t="shared" si="31"/>
        <v>0.9720869514198546</v>
      </c>
      <c r="E314">
        <f t="shared" si="32"/>
        <v>-0.028310022329398606</v>
      </c>
      <c r="F314" s="4">
        <f t="shared" si="33"/>
        <v>0.0008014573642910477</v>
      </c>
      <c r="G314" s="4">
        <f t="shared" si="28"/>
        <v>0.007267366833647242</v>
      </c>
      <c r="H314">
        <f t="shared" si="29"/>
        <v>0.004105076173527717</v>
      </c>
      <c r="I314" s="4">
        <f t="shared" si="34"/>
        <v>0.00011355260677573816</v>
      </c>
      <c r="J314">
        <f t="shared" si="35"/>
        <v>9.86797157098009E-07</v>
      </c>
      <c r="K314" s="8">
        <f t="shared" si="30"/>
        <v>0.16775414273471767</v>
      </c>
    </row>
    <row r="315" spans="2:11" ht="12.75">
      <c r="B315" s="1">
        <v>38069</v>
      </c>
      <c r="C315" s="3">
        <v>670.17</v>
      </c>
      <c r="D315">
        <f t="shared" si="31"/>
        <v>1.0112262912498302</v>
      </c>
      <c r="E315">
        <f t="shared" si="32"/>
        <v>0.011163744121738796</v>
      </c>
      <c r="F315" s="4">
        <f t="shared" si="33"/>
        <v>0.0001246291828156575</v>
      </c>
      <c r="G315" s="4">
        <f t="shared" si="28"/>
        <v>0.007243848505008707</v>
      </c>
      <c r="H315">
        <f t="shared" si="29"/>
        <v>0.00763984357548551</v>
      </c>
      <c r="I315" s="4">
        <f t="shared" si="34"/>
        <v>0.00011318513289076105</v>
      </c>
      <c r="J315">
        <f t="shared" si="35"/>
        <v>1.8365008594917094E-06</v>
      </c>
      <c r="K315" s="8">
        <f t="shared" si="30"/>
        <v>0.1668447122560896</v>
      </c>
    </row>
    <row r="316" spans="2:11" ht="12.75">
      <c r="B316" s="2">
        <v>38070</v>
      </c>
      <c r="C316" s="3">
        <v>666.61</v>
      </c>
      <c r="D316">
        <f t="shared" si="31"/>
        <v>0.9946879150066402</v>
      </c>
      <c r="E316">
        <f t="shared" si="32"/>
        <v>-0.005326244282673983</v>
      </c>
      <c r="F316" s="4">
        <f t="shared" si="33"/>
        <v>2.8368878158717293E-05</v>
      </c>
      <c r="G316" s="4">
        <f t="shared" si="28"/>
        <v>0.0071002607850832984</v>
      </c>
      <c r="H316">
        <f t="shared" si="29"/>
        <v>0.009061740890924624</v>
      </c>
      <c r="I316" s="4">
        <f t="shared" si="34"/>
        <v>0.00011094157476692654</v>
      </c>
      <c r="J316">
        <f t="shared" si="35"/>
        <v>2.178303098779958E-06</v>
      </c>
      <c r="K316" s="8">
        <f t="shared" si="30"/>
        <v>0.1648963853971234</v>
      </c>
    </row>
    <row r="317" spans="2:11" ht="12.75">
      <c r="B317" s="1">
        <v>38071</v>
      </c>
      <c r="C317" s="3">
        <v>678.33</v>
      </c>
      <c r="D317">
        <f t="shared" si="31"/>
        <v>1.0175814944270263</v>
      </c>
      <c r="E317">
        <f t="shared" si="32"/>
        <v>0.01742872793032994</v>
      </c>
      <c r="F317" s="4">
        <f t="shared" si="33"/>
        <v>0.0003037605572694629</v>
      </c>
      <c r="G317" s="4">
        <f t="shared" si="28"/>
        <v>0.007244641645528089</v>
      </c>
      <c r="H317">
        <f t="shared" si="29"/>
        <v>0.009999467495165424</v>
      </c>
      <c r="I317" s="4">
        <f t="shared" si="34"/>
        <v>0.00011319752571137639</v>
      </c>
      <c r="J317">
        <f t="shared" si="35"/>
        <v>2.403718147876304E-06</v>
      </c>
      <c r="K317" s="8">
        <f t="shared" si="30"/>
        <v>0.16642851886282897</v>
      </c>
    </row>
    <row r="318" spans="2:11" ht="12.75">
      <c r="B318" s="2">
        <v>38072</v>
      </c>
      <c r="C318" s="3">
        <v>679.57</v>
      </c>
      <c r="D318">
        <f t="shared" si="31"/>
        <v>1.0018280188109032</v>
      </c>
      <c r="E318">
        <f t="shared" si="32"/>
        <v>0.001826350017930504</v>
      </c>
      <c r="F318" s="4">
        <f t="shared" si="33"/>
        <v>3.335554387994752E-06</v>
      </c>
      <c r="G318" s="4">
        <f t="shared" si="28"/>
        <v>0.007188046818038594</v>
      </c>
      <c r="H318">
        <f t="shared" si="29"/>
        <v>0.008851463348783723</v>
      </c>
      <c r="I318" s="4">
        <f t="shared" si="34"/>
        <v>0.00011231323153185304</v>
      </c>
      <c r="J318">
        <f t="shared" si="35"/>
        <v>2.1277556126883952E-06</v>
      </c>
      <c r="K318" s="8">
        <f t="shared" si="30"/>
        <v>0.16597098836782034</v>
      </c>
    </row>
    <row r="319" spans="2:11" ht="12.75">
      <c r="B319" s="1">
        <v>38075</v>
      </c>
      <c r="C319" s="3">
        <v>691.59</v>
      </c>
      <c r="D319">
        <f t="shared" si="31"/>
        <v>1.0176876554291685</v>
      </c>
      <c r="E319">
        <f t="shared" si="32"/>
        <v>0.017533049270085914</v>
      </c>
      <c r="F319" s="4">
        <f t="shared" si="33"/>
        <v>0.0003074078167072602</v>
      </c>
      <c r="G319" s="4">
        <f t="shared" si="28"/>
        <v>0.007495387707540051</v>
      </c>
      <c r="H319">
        <f t="shared" si="29"/>
        <v>0.012515784738531722</v>
      </c>
      <c r="I319" s="4">
        <f t="shared" si="34"/>
        <v>0.0001171154329303133</v>
      </c>
      <c r="J319">
        <f t="shared" si="35"/>
        <v>3.008602100608587E-06</v>
      </c>
      <c r="K319" s="8">
        <f t="shared" si="30"/>
        <v>0.16889851304089737</v>
      </c>
    </row>
    <row r="320" spans="2:11" ht="12.75">
      <c r="B320" s="2">
        <v>38076</v>
      </c>
      <c r="C320" s="3">
        <v>688.1</v>
      </c>
      <c r="D320">
        <f t="shared" si="31"/>
        <v>0.9949536575138449</v>
      </c>
      <c r="E320">
        <f t="shared" si="32"/>
        <v>-0.005059118271180127</v>
      </c>
      <c r="F320" s="4">
        <f t="shared" si="33"/>
        <v>2.5594677681788594E-05</v>
      </c>
      <c r="G320" s="4">
        <f t="shared" si="28"/>
        <v>0.0072777476687279075</v>
      </c>
      <c r="H320">
        <f t="shared" si="29"/>
        <v>0.008320881485711487</v>
      </c>
      <c r="I320" s="4">
        <f t="shared" si="34"/>
        <v>0.00011371480732387355</v>
      </c>
      <c r="J320">
        <f t="shared" si="35"/>
        <v>2.000211895603723E-06</v>
      </c>
      <c r="K320" s="8">
        <f t="shared" si="30"/>
        <v>0.16711866699165434</v>
      </c>
    </row>
    <row r="321" spans="2:11" ht="12.75">
      <c r="B321" s="1">
        <v>38077</v>
      </c>
      <c r="C321" s="3">
        <v>690.28</v>
      </c>
      <c r="D321">
        <f t="shared" si="31"/>
        <v>1.0031681441650921</v>
      </c>
      <c r="E321">
        <f t="shared" si="32"/>
        <v>0.0031631361709438597</v>
      </c>
      <c r="F321" s="4">
        <f t="shared" si="33"/>
        <v>1.0005430435933383E-05</v>
      </c>
      <c r="G321" s="4">
        <f aca="true" t="shared" si="36" ref="G321:G384">SUM(F257:F321)</f>
        <v>0.007012382707119821</v>
      </c>
      <c r="H321">
        <f aca="true" t="shared" si="37" ref="H321:H384">(SUM(E257:E321))^2</f>
        <v>0.0060509284617719285</v>
      </c>
      <c r="I321" s="4">
        <f t="shared" si="34"/>
        <v>0.0001095684797987472</v>
      </c>
      <c r="J321">
        <f t="shared" si="35"/>
        <v>1.4545501110028676E-06</v>
      </c>
      <c r="K321" s="8">
        <f t="shared" si="30"/>
        <v>0.16440341365657857</v>
      </c>
    </row>
    <row r="322" spans="2:11" ht="12.75">
      <c r="B322" s="2">
        <v>38078</v>
      </c>
      <c r="C322" s="3">
        <v>705.05</v>
      </c>
      <c r="D322">
        <f t="shared" si="31"/>
        <v>1.0213971142145217</v>
      </c>
      <c r="E322">
        <f t="shared" si="32"/>
        <v>0.021171409903861037</v>
      </c>
      <c r="F322" s="4">
        <f t="shared" si="33"/>
        <v>0.0004482285973173052</v>
      </c>
      <c r="G322" s="4">
        <f t="shared" si="36"/>
        <v>0.007447251080266447</v>
      </c>
      <c r="H322">
        <f t="shared" si="37"/>
        <v>0.010529692106936848</v>
      </c>
      <c r="I322" s="4">
        <f t="shared" si="34"/>
        <v>0.00011636329812916324</v>
      </c>
      <c r="J322">
        <f t="shared" si="35"/>
        <v>2.531175987244435E-06</v>
      </c>
      <c r="K322" s="8">
        <f t="shared" si="30"/>
        <v>0.16869508153908844</v>
      </c>
    </row>
    <row r="323" spans="2:11" ht="12.75">
      <c r="B323" s="1">
        <v>38079</v>
      </c>
      <c r="C323" s="3">
        <v>713.11</v>
      </c>
      <c r="D323">
        <f t="shared" si="31"/>
        <v>1.0114318133465712</v>
      </c>
      <c r="E323">
        <f t="shared" si="32"/>
        <v>0.01136696393133611</v>
      </c>
      <c r="F323" s="4">
        <f t="shared" si="33"/>
        <v>0.00012920786901629607</v>
      </c>
      <c r="G323" s="4">
        <f t="shared" si="36"/>
        <v>0.007412891326680326</v>
      </c>
      <c r="H323">
        <f t="shared" si="37"/>
        <v>0.010239799841257995</v>
      </c>
      <c r="I323" s="4">
        <f t="shared" si="34"/>
        <v>0.00011582642697938009</v>
      </c>
      <c r="J323">
        <f t="shared" si="35"/>
        <v>2.4614903464562488E-06</v>
      </c>
      <c r="K323" s="8">
        <f aca="true" t="shared" si="38" ref="K323:K386">SQRT(I323-J323)*SQRT(250)</f>
        <v>0.16834854961724785</v>
      </c>
    </row>
    <row r="324" spans="2:11" ht="12.75">
      <c r="B324" s="2">
        <v>38082</v>
      </c>
      <c r="C324" s="3">
        <v>721.04</v>
      </c>
      <c r="D324">
        <f t="shared" si="31"/>
        <v>1.0111203040204175</v>
      </c>
      <c r="E324">
        <f t="shared" si="32"/>
        <v>0.011058928033579035</v>
      </c>
      <c r="F324" s="4">
        <f t="shared" si="33"/>
        <v>0.00012229988925188025</v>
      </c>
      <c r="G324" s="4">
        <f t="shared" si="36"/>
        <v>0.007535179420060992</v>
      </c>
      <c r="H324">
        <f t="shared" si="37"/>
        <v>0.012575876465633502</v>
      </c>
      <c r="I324" s="4">
        <f t="shared" si="34"/>
        <v>0.000117737178438453</v>
      </c>
      <c r="J324">
        <f t="shared" si="35"/>
        <v>3.023047227315746E-06</v>
      </c>
      <c r="K324" s="8">
        <f t="shared" si="38"/>
        <v>0.16934737317946302</v>
      </c>
    </row>
    <row r="325" spans="2:11" ht="12.75">
      <c r="B325" s="1">
        <v>38083</v>
      </c>
      <c r="C325" s="3">
        <v>717.59</v>
      </c>
      <c r="D325">
        <f t="shared" si="31"/>
        <v>0.9952152446466216</v>
      </c>
      <c r="E325">
        <f t="shared" si="32"/>
        <v>-0.004796238940687984</v>
      </c>
      <c r="F325" s="4">
        <f t="shared" si="33"/>
        <v>2.300390797617179E-05</v>
      </c>
      <c r="G325" s="4">
        <f t="shared" si="36"/>
        <v>0.007507997119106148</v>
      </c>
      <c r="H325">
        <f t="shared" si="37"/>
        <v>0.013094270432594599</v>
      </c>
      <c r="I325" s="4">
        <f t="shared" si="34"/>
        <v>0.00011731245498603357</v>
      </c>
      <c r="J325">
        <f t="shared" si="35"/>
        <v>3.147661161681394E-06</v>
      </c>
      <c r="K325" s="8">
        <f t="shared" si="38"/>
        <v>0.16894140539278119</v>
      </c>
    </row>
    <row r="326" spans="2:11" ht="12.75">
      <c r="B326" s="2">
        <v>38084</v>
      </c>
      <c r="C326" s="3">
        <v>718.04</v>
      </c>
      <c r="D326">
        <f t="shared" si="31"/>
        <v>1.0006270990398416</v>
      </c>
      <c r="E326">
        <f t="shared" si="32"/>
        <v>0.0006269024954029691</v>
      </c>
      <c r="F326" s="4">
        <f t="shared" si="33"/>
        <v>3.930067387424697E-07</v>
      </c>
      <c r="G326" s="4">
        <f t="shared" si="36"/>
        <v>0.007457933343573169</v>
      </c>
      <c r="H326">
        <f t="shared" si="37"/>
        <v>0.01492316215818707</v>
      </c>
      <c r="I326" s="4">
        <f t="shared" si="34"/>
        <v>0.00011653020849333077</v>
      </c>
      <c r="J326">
        <f t="shared" si="35"/>
        <v>3.587298595718046E-06</v>
      </c>
      <c r="K326" s="8">
        <f t="shared" si="38"/>
        <v>0.16803489957268752</v>
      </c>
    </row>
    <row r="327" spans="2:11" ht="12.75">
      <c r="B327" s="1">
        <v>38085</v>
      </c>
      <c r="C327" s="3">
        <v>719.93</v>
      </c>
      <c r="D327">
        <f t="shared" si="31"/>
        <v>1.0026321653389783</v>
      </c>
      <c r="E327">
        <f t="shared" si="32"/>
        <v>0.0026287072586227275</v>
      </c>
      <c r="F327" s="4">
        <f t="shared" si="33"/>
        <v>6.9101018515358154E-06</v>
      </c>
      <c r="G327" s="4">
        <f t="shared" si="36"/>
        <v>0.007101455251967287</v>
      </c>
      <c r="H327">
        <f t="shared" si="37"/>
        <v>0.011178062960462226</v>
      </c>
      <c r="I327" s="4">
        <f t="shared" si="34"/>
        <v>0.00011096023831198886</v>
      </c>
      <c r="J327">
        <f t="shared" si="35"/>
        <v>2.6870343654957276E-06</v>
      </c>
      <c r="K327" s="8">
        <f t="shared" si="38"/>
        <v>0.16452446926406808</v>
      </c>
    </row>
    <row r="328" spans="2:11" ht="12.75">
      <c r="B328" s="2">
        <v>38090</v>
      </c>
      <c r="C328" s="3">
        <v>720.87</v>
      </c>
      <c r="D328">
        <f t="shared" si="31"/>
        <v>1.0013056824969095</v>
      </c>
      <c r="E328">
        <f t="shared" si="32"/>
        <v>0.0013048308347711347</v>
      </c>
      <c r="F328" s="4">
        <f t="shared" si="33"/>
        <v>1.7025835073695361E-06</v>
      </c>
      <c r="G328" s="4">
        <f t="shared" si="36"/>
        <v>0.0070848143828311895</v>
      </c>
      <c r="H328">
        <f t="shared" si="37"/>
        <v>0.010557205754331738</v>
      </c>
      <c r="I328" s="4">
        <f t="shared" si="34"/>
        <v>0.00011070022473173734</v>
      </c>
      <c r="J328">
        <f t="shared" si="35"/>
        <v>2.5377898447912834E-06</v>
      </c>
      <c r="K328" s="8">
        <f t="shared" si="38"/>
        <v>0.1644402892290588</v>
      </c>
    </row>
    <row r="329" spans="2:11" ht="12.75">
      <c r="B329" s="1">
        <v>38091</v>
      </c>
      <c r="C329" s="3">
        <v>714.18</v>
      </c>
      <c r="D329">
        <f t="shared" si="31"/>
        <v>0.9907195472137833</v>
      </c>
      <c r="E329">
        <f t="shared" si="32"/>
        <v>-0.009323784488419836</v>
      </c>
      <c r="F329" s="4">
        <f t="shared" si="33"/>
        <v>8.693295718649834E-05</v>
      </c>
      <c r="G329" s="4">
        <f t="shared" si="36"/>
        <v>0.0071636816437226835</v>
      </c>
      <c r="H329">
        <f t="shared" si="37"/>
        <v>0.008205544856372076</v>
      </c>
      <c r="I329" s="4">
        <f t="shared" si="34"/>
        <v>0.00011193252568316693</v>
      </c>
      <c r="J329">
        <f t="shared" si="35"/>
        <v>1.9724867443202106E-06</v>
      </c>
      <c r="K329" s="8">
        <f t="shared" si="38"/>
        <v>0.16580111499839703</v>
      </c>
    </row>
    <row r="330" spans="2:11" ht="12.75">
      <c r="B330" s="2">
        <v>38092</v>
      </c>
      <c r="C330" s="3">
        <v>710.89</v>
      </c>
      <c r="D330">
        <f aca="true" t="shared" si="39" ref="D330:D393">C330/C329</f>
        <v>0.9953933182110953</v>
      </c>
      <c r="E330">
        <f aca="true" t="shared" si="40" ref="E330:E393">LN(D330)</f>
        <v>-0.00461732524738696</v>
      </c>
      <c r="F330" s="4">
        <f aca="true" t="shared" si="41" ref="F330:F393">E330^2</f>
        <v>2.1319692440157052E-05</v>
      </c>
      <c r="G330" s="4">
        <f t="shared" si="36"/>
        <v>0.007167046397032894</v>
      </c>
      <c r="H330">
        <f t="shared" si="37"/>
        <v>0.006679761911718402</v>
      </c>
      <c r="I330" s="4">
        <f aca="true" t="shared" si="42" ref="I330:I393">(1/($C$3-1))*G330</f>
        <v>0.00011198509995363897</v>
      </c>
      <c r="J330">
        <f aca="true" t="shared" si="43" ref="J330:J393">(1/($C$3*($C$3-1)))*H330</f>
        <v>1.6057119980092314E-06</v>
      </c>
      <c r="K330" s="8">
        <f t="shared" si="38"/>
        <v>0.16611696779350216</v>
      </c>
    </row>
    <row r="331" spans="2:11" ht="12.75">
      <c r="B331" s="1">
        <v>38093</v>
      </c>
      <c r="C331" s="3">
        <v>713.12</v>
      </c>
      <c r="D331">
        <f t="shared" si="39"/>
        <v>1.0031369128838499</v>
      </c>
      <c r="E331">
        <f t="shared" si="40"/>
        <v>0.0031320030377893905</v>
      </c>
      <c r="F331" s="4">
        <f t="shared" si="41"/>
        <v>9.80944302872197E-06</v>
      </c>
      <c r="G331" s="4">
        <f t="shared" si="36"/>
        <v>0.0070929026656956</v>
      </c>
      <c r="H331">
        <f t="shared" si="37"/>
        <v>0.0057303714505333985</v>
      </c>
      <c r="I331" s="4">
        <f t="shared" si="42"/>
        <v>0.00011082660415149375</v>
      </c>
      <c r="J331">
        <f t="shared" si="43"/>
        <v>1.3774931371474516E-06</v>
      </c>
      <c r="K331" s="8">
        <f t="shared" si="38"/>
        <v>0.16541547011566535</v>
      </c>
    </row>
    <row r="332" spans="2:11" ht="12.75">
      <c r="B332" s="2">
        <v>38096</v>
      </c>
      <c r="C332" s="3">
        <v>716.19</v>
      </c>
      <c r="D332">
        <f t="shared" si="39"/>
        <v>1.0043050258021091</v>
      </c>
      <c r="E332">
        <f t="shared" si="40"/>
        <v>0.004295785688324145</v>
      </c>
      <c r="F332" s="4">
        <f t="shared" si="41"/>
        <v>1.8453774680010547E-05</v>
      </c>
      <c r="G332" s="4">
        <f t="shared" si="36"/>
        <v>0.007075152352578331</v>
      </c>
      <c r="H332">
        <f t="shared" si="37"/>
        <v>0.0054727473517195285</v>
      </c>
      <c r="I332" s="4">
        <f t="shared" si="42"/>
        <v>0.00011054925550903642</v>
      </c>
      <c r="J332">
        <f t="shared" si="43"/>
        <v>1.3155642672402713E-06</v>
      </c>
      <c r="K332" s="8">
        <f t="shared" si="38"/>
        <v>0.16525260303683278</v>
      </c>
    </row>
    <row r="333" spans="2:11" ht="12.75">
      <c r="B333" s="1">
        <v>38097</v>
      </c>
      <c r="C333" s="3">
        <v>725.07</v>
      </c>
      <c r="D333">
        <f t="shared" si="39"/>
        <v>1.0123989444141916</v>
      </c>
      <c r="E333">
        <f t="shared" si="40"/>
        <v>0.012322707031425122</v>
      </c>
      <c r="F333" s="4">
        <f t="shared" si="41"/>
        <v>0.00015184910858233414</v>
      </c>
      <c r="G333" s="4">
        <f t="shared" si="36"/>
        <v>0.007103922101113362</v>
      </c>
      <c r="H333">
        <f t="shared" si="37"/>
        <v>0.005656034587330479</v>
      </c>
      <c r="I333" s="4">
        <f t="shared" si="42"/>
        <v>0.00011099878282989628</v>
      </c>
      <c r="J333">
        <f t="shared" si="43"/>
        <v>1.3596236988775192E-06</v>
      </c>
      <c r="K333" s="8">
        <f t="shared" si="38"/>
        <v>0.165559022051819</v>
      </c>
    </row>
    <row r="334" spans="2:11" ht="12.75">
      <c r="B334" s="2">
        <v>38098</v>
      </c>
      <c r="C334" s="3">
        <v>716.3</v>
      </c>
      <c r="D334">
        <f t="shared" si="39"/>
        <v>0.987904616106031</v>
      </c>
      <c r="E334">
        <f t="shared" si="40"/>
        <v>-0.012169128297589624</v>
      </c>
      <c r="F334" s="4">
        <f t="shared" si="41"/>
        <v>0.00014808768352319655</v>
      </c>
      <c r="G334" s="4">
        <f t="shared" si="36"/>
        <v>0.007223351367832199</v>
      </c>
      <c r="H334">
        <f t="shared" si="37"/>
        <v>0.0033274587039977916</v>
      </c>
      <c r="I334" s="4">
        <f t="shared" si="42"/>
        <v>0.00011286486512237811</v>
      </c>
      <c r="J334">
        <f t="shared" si="43"/>
        <v>7.998698807686999E-07</v>
      </c>
      <c r="K334" s="8">
        <f t="shared" si="38"/>
        <v>0.1673805508725621</v>
      </c>
    </row>
    <row r="335" spans="2:11" ht="12.75">
      <c r="B335" s="1">
        <v>38099</v>
      </c>
      <c r="C335" s="3">
        <v>728.07</v>
      </c>
      <c r="D335">
        <f t="shared" si="39"/>
        <v>1.0164316627111547</v>
      </c>
      <c r="E335">
        <f t="shared" si="40"/>
        <v>0.01629812379994968</v>
      </c>
      <c r="F335" s="4">
        <f t="shared" si="41"/>
        <v>0.0002656288393984862</v>
      </c>
      <c r="G335" s="4">
        <f t="shared" si="36"/>
        <v>0.007436079327486529</v>
      </c>
      <c r="H335">
        <f t="shared" si="37"/>
        <v>0.006602464665378379</v>
      </c>
      <c r="I335" s="4">
        <f t="shared" si="42"/>
        <v>0.00011618873949197702</v>
      </c>
      <c r="J335">
        <f t="shared" si="43"/>
        <v>1.587130929177495E-06</v>
      </c>
      <c r="K335" s="8">
        <f t="shared" si="38"/>
        <v>0.1692642967099083</v>
      </c>
    </row>
    <row r="336" spans="2:11" ht="12.75">
      <c r="B336" s="2">
        <v>38100</v>
      </c>
      <c r="C336" s="3">
        <v>720</v>
      </c>
      <c r="D336">
        <f t="shared" si="39"/>
        <v>0.9889159009435905</v>
      </c>
      <c r="E336">
        <f t="shared" si="40"/>
        <v>-0.011145985410254158</v>
      </c>
      <c r="F336" s="4">
        <f t="shared" si="41"/>
        <v>0.00012423299076559855</v>
      </c>
      <c r="G336" s="4">
        <f t="shared" si="36"/>
        <v>0.007519969496867798</v>
      </c>
      <c r="H336">
        <f t="shared" si="37"/>
        <v>0.005846309920527277</v>
      </c>
      <c r="I336" s="4">
        <f t="shared" si="42"/>
        <v>0.00011749952338855935</v>
      </c>
      <c r="J336">
        <f t="shared" si="43"/>
        <v>1.4053629616652109E-06</v>
      </c>
      <c r="K336" s="8">
        <f t="shared" si="38"/>
        <v>0.1703629657722697</v>
      </c>
    </row>
    <row r="337" spans="2:11" ht="12.75">
      <c r="B337" s="1">
        <v>38103</v>
      </c>
      <c r="C337" s="3">
        <v>716.11</v>
      </c>
      <c r="D337">
        <f t="shared" si="39"/>
        <v>0.9945972222222222</v>
      </c>
      <c r="E337">
        <f t="shared" si="40"/>
        <v>-0.005417425564616452</v>
      </c>
      <c r="F337" s="4">
        <f t="shared" si="41"/>
        <v>2.934849974815988E-05</v>
      </c>
      <c r="G337" s="4">
        <f t="shared" si="36"/>
        <v>0.00747123592676192</v>
      </c>
      <c r="H337">
        <f t="shared" si="37"/>
        <v>0.0038697524773552076</v>
      </c>
      <c r="I337" s="4">
        <f t="shared" si="42"/>
        <v>0.000116738061355655</v>
      </c>
      <c r="J337">
        <f t="shared" si="43"/>
        <v>9.302289609026942E-07</v>
      </c>
      <c r="K337" s="8">
        <f t="shared" si="38"/>
        <v>0.17015274931275157</v>
      </c>
    </row>
    <row r="338" spans="2:11" ht="12.75">
      <c r="B338" s="2">
        <v>38104</v>
      </c>
      <c r="C338" s="3">
        <v>714.29</v>
      </c>
      <c r="D338">
        <f t="shared" si="39"/>
        <v>0.9974584910139503</v>
      </c>
      <c r="E338">
        <f t="shared" si="40"/>
        <v>-0.002544744102560356</v>
      </c>
      <c r="F338" s="4">
        <f t="shared" si="41"/>
        <v>6.475722547515711E-06</v>
      </c>
      <c r="G338" s="4">
        <f t="shared" si="36"/>
        <v>0.007471119151309363</v>
      </c>
      <c r="H338">
        <f t="shared" si="37"/>
        <v>0.0032598395349871918</v>
      </c>
      <c r="I338" s="4">
        <f t="shared" si="42"/>
        <v>0.00011673623673920879</v>
      </c>
      <c r="J338">
        <f t="shared" si="43"/>
        <v>7.836152728334596E-07</v>
      </c>
      <c r="K338" s="8">
        <f t="shared" si="38"/>
        <v>0.1702590830663487</v>
      </c>
    </row>
    <row r="339" spans="2:11" ht="12.75">
      <c r="B339" s="1">
        <v>38105</v>
      </c>
      <c r="C339" s="3">
        <v>698.32</v>
      </c>
      <c r="D339">
        <f t="shared" si="39"/>
        <v>0.9776421341471953</v>
      </c>
      <c r="E339">
        <f t="shared" si="40"/>
        <v>-0.02261159191582974</v>
      </c>
      <c r="F339" s="4">
        <f t="shared" si="41"/>
        <v>0.0005112840889680167</v>
      </c>
      <c r="G339" s="4">
        <f t="shared" si="36"/>
        <v>0.007971610747473877</v>
      </c>
      <c r="H339">
        <f t="shared" si="37"/>
        <v>0.0009733289054233815</v>
      </c>
      <c r="I339" s="4">
        <f t="shared" si="42"/>
        <v>0.00012455641792927932</v>
      </c>
      <c r="J339">
        <f t="shared" si="43"/>
        <v>2.3397329457292828E-07</v>
      </c>
      <c r="K339" s="8">
        <f t="shared" si="38"/>
        <v>0.17629694029868073</v>
      </c>
    </row>
    <row r="340" spans="2:11" ht="12.75">
      <c r="B340" s="2">
        <v>38106</v>
      </c>
      <c r="C340" s="3">
        <v>693.6</v>
      </c>
      <c r="D340">
        <f t="shared" si="39"/>
        <v>0.9932409210677053</v>
      </c>
      <c r="E340">
        <f t="shared" si="40"/>
        <v>-0.0067820249607622295</v>
      </c>
      <c r="F340" s="4">
        <f t="shared" si="41"/>
        <v>4.599586256840192E-05</v>
      </c>
      <c r="G340" s="4">
        <f t="shared" si="36"/>
        <v>0.00801135706578528</v>
      </c>
      <c r="H340">
        <f t="shared" si="37"/>
        <v>0.0007244766263507526</v>
      </c>
      <c r="I340" s="4">
        <f t="shared" si="42"/>
        <v>0.000125177454152895</v>
      </c>
      <c r="J340">
        <f t="shared" si="43"/>
        <v>1.7415303518046937E-07</v>
      </c>
      <c r="K340" s="8">
        <f t="shared" si="38"/>
        <v>0.1767790295239473</v>
      </c>
    </row>
    <row r="341" spans="2:11" ht="12.75">
      <c r="B341" s="1">
        <v>38107</v>
      </c>
      <c r="C341" s="3">
        <v>685.59</v>
      </c>
      <c r="D341">
        <f t="shared" si="39"/>
        <v>0.9884515570934256</v>
      </c>
      <c r="E341">
        <f t="shared" si="40"/>
        <v>-0.01161564405342943</v>
      </c>
      <c r="F341" s="4">
        <f t="shared" si="41"/>
        <v>0.00013492318677597049</v>
      </c>
      <c r="G341" s="4">
        <f t="shared" si="36"/>
        <v>0.00812537539504737</v>
      </c>
      <c r="H341">
        <f t="shared" si="37"/>
        <v>0.0003949219174281669</v>
      </c>
      <c r="I341" s="4">
        <f t="shared" si="42"/>
        <v>0.00012695899054761516</v>
      </c>
      <c r="J341">
        <f t="shared" si="43"/>
        <v>9.493315322792474E-08</v>
      </c>
      <c r="K341" s="8">
        <f t="shared" si="38"/>
        <v>0.1780899052405745</v>
      </c>
    </row>
    <row r="342" spans="2:11" ht="12.75">
      <c r="B342" s="2">
        <v>38110</v>
      </c>
      <c r="C342" s="3">
        <v>689.97</v>
      </c>
      <c r="D342">
        <f t="shared" si="39"/>
        <v>1.0063886579442525</v>
      </c>
      <c r="E342">
        <f t="shared" si="40"/>
        <v>0.006368336972325907</v>
      </c>
      <c r="F342" s="4">
        <f t="shared" si="41"/>
        <v>4.05557157930931E-05</v>
      </c>
      <c r="G342" s="4">
        <f t="shared" si="36"/>
        <v>0.008091331556582005</v>
      </c>
      <c r="H342">
        <f t="shared" si="37"/>
        <v>0.0012164806568839227</v>
      </c>
      <c r="I342" s="4">
        <f t="shared" si="42"/>
        <v>0.00012642705557159382</v>
      </c>
      <c r="J342">
        <f t="shared" si="43"/>
        <v>2.9242323482786607E-07</v>
      </c>
      <c r="K342" s="8">
        <f t="shared" si="38"/>
        <v>0.17757718908742612</v>
      </c>
    </row>
    <row r="343" spans="2:11" ht="12.75">
      <c r="B343" s="1">
        <v>38111</v>
      </c>
      <c r="C343" s="3">
        <v>688.35</v>
      </c>
      <c r="D343">
        <f t="shared" si="39"/>
        <v>0.99765207182921</v>
      </c>
      <c r="E343">
        <f t="shared" si="40"/>
        <v>-0.002350688876276276</v>
      </c>
      <c r="F343" s="4">
        <f t="shared" si="41"/>
        <v>5.5257381930490214E-06</v>
      </c>
      <c r="G343" s="4">
        <f t="shared" si="36"/>
        <v>0.007968566894869255</v>
      </c>
      <c r="H343">
        <f t="shared" si="37"/>
        <v>0.00044947640834507523</v>
      </c>
      <c r="I343" s="4">
        <f t="shared" si="42"/>
        <v>0.0001245088577323321</v>
      </c>
      <c r="J343">
        <f t="shared" si="43"/>
        <v>1.0804721354448925E-07</v>
      </c>
      <c r="K343" s="8">
        <f t="shared" si="38"/>
        <v>0.17635249538834685</v>
      </c>
    </row>
    <row r="344" spans="2:11" ht="12.75">
      <c r="B344" s="2">
        <v>38112</v>
      </c>
      <c r="C344" s="3">
        <v>696.71</v>
      </c>
      <c r="D344">
        <f t="shared" si="39"/>
        <v>1.0121449843829446</v>
      </c>
      <c r="E344">
        <f t="shared" si="40"/>
        <v>0.01207182580433321</v>
      </c>
      <c r="F344" s="4">
        <f t="shared" si="41"/>
        <v>0.00014572897825016517</v>
      </c>
      <c r="G344" s="4">
        <f t="shared" si="36"/>
        <v>0.008088258355952614</v>
      </c>
      <c r="H344">
        <f t="shared" si="37"/>
        <v>0.0014726699070077966</v>
      </c>
      <c r="I344" s="4">
        <f t="shared" si="42"/>
        <v>0.0001263790368117596</v>
      </c>
      <c r="J344">
        <f t="shared" si="43"/>
        <v>3.540071891845665E-07</v>
      </c>
      <c r="K344" s="8">
        <f t="shared" si="38"/>
        <v>0.17750002086096708</v>
      </c>
    </row>
    <row r="345" spans="2:11" ht="12.75">
      <c r="B345" s="1">
        <v>38113</v>
      </c>
      <c r="C345" s="3">
        <v>677.48</v>
      </c>
      <c r="D345">
        <f t="shared" si="39"/>
        <v>0.972398846004794</v>
      </c>
      <c r="E345">
        <f t="shared" si="40"/>
        <v>-0.02798922329036494</v>
      </c>
      <c r="F345" s="4">
        <f t="shared" si="41"/>
        <v>0.0007833966203979072</v>
      </c>
      <c r="G345" s="4">
        <f t="shared" si="36"/>
        <v>0.008870826493956032</v>
      </c>
      <c r="H345">
        <f t="shared" si="37"/>
        <v>0.00012760793710547337</v>
      </c>
      <c r="I345" s="4">
        <f t="shared" si="42"/>
        <v>0.000138606663968063</v>
      </c>
      <c r="J345">
        <f t="shared" si="43"/>
        <v>3.0674984881123406E-08</v>
      </c>
      <c r="K345" s="8">
        <f t="shared" si="38"/>
        <v>0.18612898013419474</v>
      </c>
    </row>
    <row r="346" spans="2:11" ht="12.75">
      <c r="B346" s="2">
        <v>38114</v>
      </c>
      <c r="C346" s="3">
        <v>676.35</v>
      </c>
      <c r="D346">
        <f t="shared" si="39"/>
        <v>0.9983320540827774</v>
      </c>
      <c r="E346">
        <f t="shared" si="40"/>
        <v>-0.0016693384877176306</v>
      </c>
      <c r="F346" s="4">
        <f t="shared" si="41"/>
        <v>2.786690986575386E-06</v>
      </c>
      <c r="G346" s="4">
        <f t="shared" si="36"/>
        <v>0.008864850552524714</v>
      </c>
      <c r="H346">
        <f t="shared" si="37"/>
        <v>0.00015843770999899464</v>
      </c>
      <c r="I346" s="4">
        <f t="shared" si="42"/>
        <v>0.00013851328988319866</v>
      </c>
      <c r="J346">
        <f t="shared" si="43"/>
        <v>3.8085987980527563E-08</v>
      </c>
      <c r="K346" s="8">
        <f t="shared" si="38"/>
        <v>0.18606128284467066</v>
      </c>
    </row>
    <row r="347" spans="2:11" ht="12.75">
      <c r="B347" s="1">
        <v>38117</v>
      </c>
      <c r="C347" s="3">
        <v>652.21</v>
      </c>
      <c r="D347">
        <f t="shared" si="39"/>
        <v>0.9643084201966438</v>
      </c>
      <c r="E347">
        <f t="shared" si="40"/>
        <v>-0.03634409757750453</v>
      </c>
      <c r="F347" s="4">
        <f t="shared" si="41"/>
        <v>0.0013208934287231705</v>
      </c>
      <c r="G347" s="4">
        <f t="shared" si="36"/>
        <v>0.01012490194505724</v>
      </c>
      <c r="H347">
        <f t="shared" si="37"/>
        <v>0.0009958457564476645</v>
      </c>
      <c r="I347" s="4">
        <f t="shared" si="42"/>
        <v>0.00015820159289151937</v>
      </c>
      <c r="J347">
        <f t="shared" si="43"/>
        <v>2.393859991460732E-07</v>
      </c>
      <c r="K347" s="8">
        <f t="shared" si="38"/>
        <v>0.1987222980017424</v>
      </c>
    </row>
    <row r="348" spans="2:11" ht="12.75">
      <c r="B348" s="2">
        <v>38118</v>
      </c>
      <c r="C348" s="3">
        <v>664.86</v>
      </c>
      <c r="D348">
        <f t="shared" si="39"/>
        <v>1.0193955934438295</v>
      </c>
      <c r="E348">
        <f t="shared" si="40"/>
        <v>0.019209896218590764</v>
      </c>
      <c r="F348" s="4">
        <f t="shared" si="41"/>
        <v>0.00036902011272902773</v>
      </c>
      <c r="G348" s="4">
        <f t="shared" si="36"/>
        <v>0.010041547008168658</v>
      </c>
      <c r="H348">
        <f t="shared" si="37"/>
        <v>0.0011300514497089072</v>
      </c>
      <c r="I348" s="4">
        <f t="shared" si="42"/>
        <v>0.00015689917200263528</v>
      </c>
      <c r="J348">
        <f t="shared" si="43"/>
        <v>2.716469831031027E-07</v>
      </c>
      <c r="K348" s="8">
        <f t="shared" si="38"/>
        <v>0.19788097749627942</v>
      </c>
    </row>
    <row r="349" spans="2:11" ht="12.75">
      <c r="B349" s="1">
        <v>38119</v>
      </c>
      <c r="C349" s="3">
        <v>651.6</v>
      </c>
      <c r="D349">
        <f t="shared" si="39"/>
        <v>0.9800559516289143</v>
      </c>
      <c r="E349">
        <f t="shared" si="40"/>
        <v>-0.020145615448399035</v>
      </c>
      <c r="F349" s="4">
        <f t="shared" si="41"/>
        <v>0.0004058458217947739</v>
      </c>
      <c r="G349" s="4">
        <f t="shared" si="36"/>
        <v>0.0104157292941078</v>
      </c>
      <c r="H349">
        <f t="shared" si="37"/>
        <v>0.003527040194602742</v>
      </c>
      <c r="I349" s="4">
        <f t="shared" si="42"/>
        <v>0.00016274577022043436</v>
      </c>
      <c r="J349">
        <f t="shared" si="43"/>
        <v>8.478462006256591E-07</v>
      </c>
      <c r="K349" s="8">
        <f t="shared" si="38"/>
        <v>0.20118270553144516</v>
      </c>
    </row>
    <row r="350" spans="2:11" ht="12.75">
      <c r="B350" s="2">
        <v>38120</v>
      </c>
      <c r="C350" s="3">
        <v>668.39</v>
      </c>
      <c r="D350">
        <f t="shared" si="39"/>
        <v>1.0257673419275628</v>
      </c>
      <c r="E350">
        <f t="shared" si="40"/>
        <v>0.025440958780293035</v>
      </c>
      <c r="F350" s="4">
        <f t="shared" si="41"/>
        <v>0.0006472423836605693</v>
      </c>
      <c r="G350" s="4">
        <f t="shared" si="36"/>
        <v>0.010965232276204164</v>
      </c>
      <c r="H350">
        <f t="shared" si="37"/>
        <v>0.0019214418828037531</v>
      </c>
      <c r="I350" s="4">
        <f t="shared" si="42"/>
        <v>0.00017133175431569006</v>
      </c>
      <c r="J350">
        <f t="shared" si="43"/>
        <v>4.6188506798167144E-07</v>
      </c>
      <c r="K350" s="8">
        <f t="shared" si="38"/>
        <v>0.20668204399978024</v>
      </c>
    </row>
    <row r="351" spans="2:11" ht="12.75">
      <c r="B351" s="1">
        <v>38121</v>
      </c>
      <c r="C351" s="3">
        <v>663.75</v>
      </c>
      <c r="D351">
        <f t="shared" si="39"/>
        <v>0.9930579452116279</v>
      </c>
      <c r="E351">
        <f t="shared" si="40"/>
        <v>-0.0069662629520346325</v>
      </c>
      <c r="F351" s="4">
        <f t="shared" si="41"/>
        <v>4.8528819516890276E-05</v>
      </c>
      <c r="G351" s="4">
        <f t="shared" si="36"/>
        <v>0.011009458790693096</v>
      </c>
      <c r="H351">
        <f t="shared" si="37"/>
        <v>0.0027957357484051683</v>
      </c>
      <c r="I351" s="4">
        <f t="shared" si="42"/>
        <v>0.00017202279360457962</v>
      </c>
      <c r="J351">
        <f t="shared" si="43"/>
        <v>6.720518625973962E-07</v>
      </c>
      <c r="K351" s="8">
        <f t="shared" si="38"/>
        <v>0.2069726683296506</v>
      </c>
    </row>
    <row r="352" spans="2:11" ht="12.75">
      <c r="B352" s="2">
        <v>38124</v>
      </c>
      <c r="C352" s="3">
        <v>653.85</v>
      </c>
      <c r="D352">
        <f t="shared" si="39"/>
        <v>0.9850847457627119</v>
      </c>
      <c r="E352">
        <f t="shared" si="40"/>
        <v>-0.015027605203637284</v>
      </c>
      <c r="F352" s="4">
        <f t="shared" si="41"/>
        <v>0.00022582891815638636</v>
      </c>
      <c r="G352" s="4">
        <f t="shared" si="36"/>
        <v>0.011169336626309149</v>
      </c>
      <c r="H352">
        <f t="shared" si="37"/>
        <v>0.0035738032912805404</v>
      </c>
      <c r="I352" s="4">
        <f t="shared" si="42"/>
        <v>0.00017452088478608045</v>
      </c>
      <c r="J352">
        <f t="shared" si="43"/>
        <v>8.590873296347454E-07</v>
      </c>
      <c r="K352" s="8">
        <f t="shared" si="38"/>
        <v>0.2083637429211508</v>
      </c>
    </row>
    <row r="353" spans="2:11" ht="12.75">
      <c r="B353" s="1">
        <v>38125</v>
      </c>
      <c r="C353" s="3">
        <v>658.86</v>
      </c>
      <c r="D353">
        <f t="shared" si="39"/>
        <v>1.0076623078687772</v>
      </c>
      <c r="E353">
        <f t="shared" si="40"/>
        <v>0.007633101485165545</v>
      </c>
      <c r="F353" s="4">
        <f t="shared" si="41"/>
        <v>5.8264238282836445E-05</v>
      </c>
      <c r="G353" s="4">
        <f t="shared" si="36"/>
        <v>0.011175965169034335</v>
      </c>
      <c r="H353">
        <f t="shared" si="37"/>
        <v>0.002021617038461422</v>
      </c>
      <c r="I353" s="4">
        <f t="shared" si="42"/>
        <v>0.00017462445576616148</v>
      </c>
      <c r="J353">
        <f t="shared" si="43"/>
        <v>4.859656342455341E-07</v>
      </c>
      <c r="K353" s="8">
        <f t="shared" si="38"/>
        <v>0.20864952080697186</v>
      </c>
    </row>
    <row r="354" spans="2:11" ht="12.75">
      <c r="B354" s="2">
        <v>38126</v>
      </c>
      <c r="C354" s="3">
        <v>670.88</v>
      </c>
      <c r="D354">
        <f t="shared" si="39"/>
        <v>1.018243632941748</v>
      </c>
      <c r="E354">
        <f t="shared" si="40"/>
        <v>0.018079214584775682</v>
      </c>
      <c r="F354" s="4">
        <f t="shared" si="41"/>
        <v>0.00032685800000236575</v>
      </c>
      <c r="G354" s="4">
        <f t="shared" si="36"/>
        <v>0.011410878120923285</v>
      </c>
      <c r="H354">
        <f t="shared" si="37"/>
        <v>0.0013302052737232748</v>
      </c>
      <c r="I354" s="4">
        <f t="shared" si="42"/>
        <v>0.00017829497063942632</v>
      </c>
      <c r="J354">
        <f t="shared" si="43"/>
        <v>3.1976088310655645E-07</v>
      </c>
      <c r="K354" s="8">
        <f t="shared" si="38"/>
        <v>0.21093554095761088</v>
      </c>
    </row>
    <row r="355" spans="2:11" ht="12.75">
      <c r="B355" s="1">
        <v>38128</v>
      </c>
      <c r="C355" s="3">
        <v>667.02</v>
      </c>
      <c r="D355">
        <f t="shared" si="39"/>
        <v>0.9942463629859289</v>
      </c>
      <c r="E355">
        <f t="shared" si="40"/>
        <v>-0.005770252948873889</v>
      </c>
      <c r="F355" s="4">
        <f t="shared" si="41"/>
        <v>3.329581909398781E-05</v>
      </c>
      <c r="G355" s="4">
        <f t="shared" si="36"/>
        <v>0.011407956745501562</v>
      </c>
      <c r="H355">
        <f t="shared" si="37"/>
        <v>0.0023290569971723624</v>
      </c>
      <c r="I355" s="4">
        <f t="shared" si="42"/>
        <v>0.0001782493241484619</v>
      </c>
      <c r="J355">
        <f t="shared" si="43"/>
        <v>5.598694704741256E-07</v>
      </c>
      <c r="K355" s="8">
        <f t="shared" si="38"/>
        <v>0.21076613501579644</v>
      </c>
    </row>
    <row r="356" spans="2:11" ht="12.75">
      <c r="B356" s="2">
        <v>38131</v>
      </c>
      <c r="C356" s="3">
        <v>670.12</v>
      </c>
      <c r="D356">
        <f t="shared" si="39"/>
        <v>1.004647536805493</v>
      </c>
      <c r="E356">
        <f t="shared" si="40"/>
        <v>0.004636770351752912</v>
      </c>
      <c r="F356" s="4">
        <f t="shared" si="41"/>
        <v>2.149963929489482E-05</v>
      </c>
      <c r="G356" s="4">
        <f t="shared" si="36"/>
        <v>0.011429129667497501</v>
      </c>
      <c r="H356">
        <f t="shared" si="37"/>
        <v>0.0018534697374484373</v>
      </c>
      <c r="I356" s="4">
        <f t="shared" si="42"/>
        <v>0.00017858015105464846</v>
      </c>
      <c r="J356">
        <f t="shared" si="43"/>
        <v>4.455456099635667E-07</v>
      </c>
      <c r="K356" s="8">
        <f t="shared" si="38"/>
        <v>0.21102997739935248</v>
      </c>
    </row>
    <row r="357" spans="2:11" ht="12.75">
      <c r="B357" s="1">
        <v>38132</v>
      </c>
      <c r="C357" s="3">
        <v>663.77</v>
      </c>
      <c r="D357">
        <f t="shared" si="39"/>
        <v>0.9905240852384647</v>
      </c>
      <c r="E357">
        <f t="shared" si="40"/>
        <v>-0.009521096896395454</v>
      </c>
      <c r="F357" s="4">
        <f t="shared" si="41"/>
        <v>9.065128611055115E-05</v>
      </c>
      <c r="G357" s="4">
        <f t="shared" si="36"/>
        <v>0.011441682440446134</v>
      </c>
      <c r="H357">
        <f t="shared" si="37"/>
        <v>0.003771234222919975</v>
      </c>
      <c r="I357" s="4">
        <f t="shared" si="42"/>
        <v>0.00017877628813197085</v>
      </c>
      <c r="J357">
        <f t="shared" si="43"/>
        <v>9.065466882019172E-07</v>
      </c>
      <c r="K357" s="8">
        <f t="shared" si="38"/>
        <v>0.21087303137419502</v>
      </c>
    </row>
    <row r="358" spans="2:11" ht="12.75">
      <c r="B358" s="2">
        <v>38133</v>
      </c>
      <c r="C358" s="3">
        <v>665.26</v>
      </c>
      <c r="D358">
        <f t="shared" si="39"/>
        <v>1.0022447534537566</v>
      </c>
      <c r="E358">
        <f t="shared" si="40"/>
        <v>0.002242237758762505</v>
      </c>
      <c r="F358" s="4">
        <f t="shared" si="41"/>
        <v>5.027630166820301E-06</v>
      </c>
      <c r="G358" s="4">
        <f t="shared" si="36"/>
        <v>0.011380728607186467</v>
      </c>
      <c r="H358">
        <f t="shared" si="37"/>
        <v>0.0026056165568205643</v>
      </c>
      <c r="I358" s="4">
        <f t="shared" si="42"/>
        <v>0.00017782388448728855</v>
      </c>
      <c r="J358">
        <f t="shared" si="43"/>
        <v>6.263501338510972E-07</v>
      </c>
      <c r="K358" s="8">
        <f t="shared" si="38"/>
        <v>0.21047418746335467</v>
      </c>
    </row>
    <row r="359" spans="2:11" ht="12.75">
      <c r="B359" s="1">
        <v>38134</v>
      </c>
      <c r="C359" s="3">
        <v>671.79</v>
      </c>
      <c r="D359">
        <f t="shared" si="39"/>
        <v>1.0098157111505275</v>
      </c>
      <c r="E359">
        <f t="shared" si="40"/>
        <v>0.009767849997150847</v>
      </c>
      <c r="F359" s="4">
        <f t="shared" si="41"/>
        <v>9.54108935668398E-05</v>
      </c>
      <c r="G359" s="4">
        <f t="shared" si="36"/>
        <v>0.011446837647440741</v>
      </c>
      <c r="H359">
        <f t="shared" si="37"/>
        <v>0.0021800036240711028</v>
      </c>
      <c r="I359" s="4">
        <f t="shared" si="42"/>
        <v>0.00017885683824126158</v>
      </c>
      <c r="J359">
        <f t="shared" si="43"/>
        <v>5.240393327093998E-07</v>
      </c>
      <c r="K359" s="8">
        <f t="shared" si="38"/>
        <v>0.21114734127413975</v>
      </c>
    </row>
    <row r="360" spans="2:11" ht="12.75">
      <c r="B360" s="2">
        <v>38135</v>
      </c>
      <c r="C360" s="3">
        <v>673.95</v>
      </c>
      <c r="D360">
        <f t="shared" si="39"/>
        <v>1.0032152904925649</v>
      </c>
      <c r="E360">
        <f t="shared" si="40"/>
        <v>0.0032101324994292324</v>
      </c>
      <c r="F360" s="4">
        <f t="shared" si="41"/>
        <v>1.0304950663891771E-05</v>
      </c>
      <c r="G360" s="4">
        <f t="shared" si="36"/>
        <v>0.01109105414900287</v>
      </c>
      <c r="H360">
        <f t="shared" si="37"/>
        <v>0.0005927734116658669</v>
      </c>
      <c r="I360" s="4">
        <f t="shared" si="42"/>
        <v>0.00017329772107816985</v>
      </c>
      <c r="J360">
        <f t="shared" si="43"/>
        <v>1.424936085735257E-07</v>
      </c>
      <c r="K360" s="8">
        <f t="shared" si="38"/>
        <v>0.2080596233472489</v>
      </c>
    </row>
    <row r="361" spans="2:11" ht="12.75">
      <c r="B361" s="1">
        <v>38138</v>
      </c>
      <c r="C361" s="3">
        <v>670.01</v>
      </c>
      <c r="D361">
        <f t="shared" si="39"/>
        <v>0.9941538689813784</v>
      </c>
      <c r="E361">
        <f t="shared" si="40"/>
        <v>-0.0058632865375149255</v>
      </c>
      <c r="F361" s="4">
        <f t="shared" si="41"/>
        <v>3.437812902100376E-05</v>
      </c>
      <c r="G361" s="4">
        <f t="shared" si="36"/>
        <v>0.011103924658176658</v>
      </c>
      <c r="H361">
        <f t="shared" si="37"/>
        <v>0.001214373055750982</v>
      </c>
      <c r="I361" s="4">
        <f t="shared" si="42"/>
        <v>0.0001734988227840103</v>
      </c>
      <c r="J361">
        <f t="shared" si="43"/>
        <v>2.9191659994013995E-07</v>
      </c>
      <c r="K361" s="8">
        <f t="shared" si="38"/>
        <v>0.20809066905081913</v>
      </c>
    </row>
    <row r="362" spans="2:11" ht="12.75">
      <c r="B362" s="2">
        <v>38139</v>
      </c>
      <c r="C362" s="3">
        <v>666.06</v>
      </c>
      <c r="D362">
        <f t="shared" si="39"/>
        <v>0.9941045656034984</v>
      </c>
      <c r="E362">
        <f t="shared" si="40"/>
        <v>-0.005912881074153122</v>
      </c>
      <c r="F362" s="4">
        <f t="shared" si="41"/>
        <v>3.496216259707818E-05</v>
      </c>
      <c r="G362" s="4">
        <f t="shared" si="36"/>
        <v>0.011111050697363274</v>
      </c>
      <c r="H362">
        <f t="shared" si="37"/>
        <v>0.0021193806856411646</v>
      </c>
      <c r="I362" s="4">
        <f t="shared" si="42"/>
        <v>0.00017361016714630115</v>
      </c>
      <c r="J362">
        <f t="shared" si="43"/>
        <v>5.094665109714338E-07</v>
      </c>
      <c r="K362" s="8">
        <f t="shared" si="38"/>
        <v>0.2080268616280898</v>
      </c>
    </row>
    <row r="363" spans="2:11" ht="12.75">
      <c r="B363" s="1">
        <v>38140</v>
      </c>
      <c r="C363" s="3">
        <v>672.03</v>
      </c>
      <c r="D363">
        <f t="shared" si="39"/>
        <v>1.00896315647239</v>
      </c>
      <c r="E363">
        <f t="shared" si="40"/>
        <v>0.008923225811219048</v>
      </c>
      <c r="F363" s="4">
        <f t="shared" si="41"/>
        <v>7.962395887800584E-05</v>
      </c>
      <c r="G363" s="4">
        <f t="shared" si="36"/>
        <v>0.011189550079380653</v>
      </c>
      <c r="H363">
        <f t="shared" si="37"/>
        <v>0.0014572517404427851</v>
      </c>
      <c r="I363" s="4">
        <f t="shared" si="42"/>
        <v>0.0001748367199903227</v>
      </c>
      <c r="J363">
        <f t="shared" si="43"/>
        <v>3.5030089914490027E-07</v>
      </c>
      <c r="K363" s="8">
        <f t="shared" si="38"/>
        <v>0.20885785781912644</v>
      </c>
    </row>
    <row r="364" spans="2:11" ht="12.75">
      <c r="B364" s="2">
        <v>38141</v>
      </c>
      <c r="C364" s="3">
        <v>676</v>
      </c>
      <c r="D364">
        <f t="shared" si="39"/>
        <v>1.0059074743687038</v>
      </c>
      <c r="E364">
        <f t="shared" si="40"/>
        <v>0.005890093659134361</v>
      </c>
      <c r="F364" s="4">
        <f t="shared" si="41"/>
        <v>3.4693203313374804E-05</v>
      </c>
      <c r="G364" s="4">
        <f t="shared" si="36"/>
        <v>0.01114380394752802</v>
      </c>
      <c r="H364">
        <f t="shared" si="37"/>
        <v>0.0017017828643533417</v>
      </c>
      <c r="I364" s="4">
        <f t="shared" si="42"/>
        <v>0.00017412193668012532</v>
      </c>
      <c r="J364">
        <f t="shared" si="43"/>
        <v>4.0908241931570717E-07</v>
      </c>
      <c r="K364" s="8">
        <f t="shared" si="38"/>
        <v>0.20839437028193059</v>
      </c>
    </row>
    <row r="365" spans="2:11" ht="12.75">
      <c r="B365" s="1">
        <v>38142</v>
      </c>
      <c r="C365" s="3">
        <v>685.49</v>
      </c>
      <c r="D365">
        <f t="shared" si="39"/>
        <v>1.0140384615384614</v>
      </c>
      <c r="E365">
        <f t="shared" si="40"/>
        <v>0.013940834960950966</v>
      </c>
      <c r="F365" s="4">
        <f t="shared" si="41"/>
        <v>0.00019434687940847272</v>
      </c>
      <c r="G365" s="4">
        <f t="shared" si="36"/>
        <v>0.011160217336547859</v>
      </c>
      <c r="H365">
        <f t="shared" si="37"/>
        <v>0.0016525043956286392</v>
      </c>
      <c r="I365" s="4">
        <f t="shared" si="42"/>
        <v>0.0001743783958835603</v>
      </c>
      <c r="J365">
        <f t="shared" si="43"/>
        <v>3.972366335645767E-07</v>
      </c>
      <c r="K365" s="8">
        <f t="shared" si="38"/>
        <v>0.20855524403020637</v>
      </c>
    </row>
    <row r="366" spans="2:11" ht="12.75">
      <c r="B366" s="2">
        <v>38145</v>
      </c>
      <c r="C366" s="3">
        <v>693.17</v>
      </c>
      <c r="D366">
        <f t="shared" si="39"/>
        <v>1.0112036645319407</v>
      </c>
      <c r="E366">
        <f t="shared" si="40"/>
        <v>0.011141368347659887</v>
      </c>
      <c r="F366" s="4">
        <f t="shared" si="41"/>
        <v>0.00012413008865823762</v>
      </c>
      <c r="G366" s="4">
        <f t="shared" si="36"/>
        <v>0.011234468079657105</v>
      </c>
      <c r="H366">
        <f t="shared" si="37"/>
        <v>0.0013375236234029959</v>
      </c>
      <c r="I366" s="4">
        <f t="shared" si="42"/>
        <v>0.00017553856374464226</v>
      </c>
      <c r="J366">
        <f t="shared" si="43"/>
        <v>3.2152010177956633E-07</v>
      </c>
      <c r="K366" s="8">
        <f t="shared" si="38"/>
        <v>0.20929467482646488</v>
      </c>
    </row>
    <row r="367" spans="2:11" ht="12.75">
      <c r="B367" s="1">
        <v>38146</v>
      </c>
      <c r="C367" s="3">
        <v>691.3</v>
      </c>
      <c r="D367">
        <f t="shared" si="39"/>
        <v>0.9973022490875254</v>
      </c>
      <c r="E367">
        <f t="shared" si="40"/>
        <v>-0.0027013964003557334</v>
      </c>
      <c r="F367" s="4">
        <f t="shared" si="41"/>
        <v>7.2975425118549135E-06</v>
      </c>
      <c r="G367" s="4">
        <f t="shared" si="36"/>
        <v>0.011228842886684503</v>
      </c>
      <c r="H367">
        <f t="shared" si="37"/>
        <v>0.00127297290330359</v>
      </c>
      <c r="I367" s="4">
        <f t="shared" si="42"/>
        <v>0.00017545067010444536</v>
      </c>
      <c r="J367">
        <f t="shared" si="43"/>
        <v>3.060031017556707E-07</v>
      </c>
      <c r="K367" s="8">
        <f t="shared" si="38"/>
        <v>0.2092514438436983</v>
      </c>
    </row>
    <row r="368" spans="2:11" ht="12.75">
      <c r="B368" s="2">
        <v>38147</v>
      </c>
      <c r="C368" s="3">
        <v>687.24</v>
      </c>
      <c r="D368">
        <f t="shared" si="39"/>
        <v>0.994127007088095</v>
      </c>
      <c r="E368">
        <f t="shared" si="40"/>
        <v>-0.005890306757452983</v>
      </c>
      <c r="F368" s="4">
        <f t="shared" si="41"/>
        <v>3.469571369689627E-05</v>
      </c>
      <c r="G368" s="4">
        <f t="shared" si="36"/>
        <v>0.011262197905364995</v>
      </c>
      <c r="H368">
        <f t="shared" si="37"/>
        <v>0.0018255910967271598</v>
      </c>
      <c r="I368" s="4">
        <f t="shared" si="42"/>
        <v>0.00017597184227132804</v>
      </c>
      <c r="J368">
        <f t="shared" si="43"/>
        <v>4.388440136363365E-07</v>
      </c>
      <c r="K368" s="8">
        <f t="shared" si="38"/>
        <v>0.2094832918502641</v>
      </c>
    </row>
    <row r="369" spans="2:11" ht="12.75">
      <c r="B369" s="1">
        <v>38148</v>
      </c>
      <c r="C369" s="3">
        <v>686.61</v>
      </c>
      <c r="D369">
        <f t="shared" si="39"/>
        <v>0.999083289680461</v>
      </c>
      <c r="E369">
        <f t="shared" si="40"/>
        <v>-0.0009171307554088736</v>
      </c>
      <c r="F369" s="4">
        <f t="shared" si="41"/>
        <v>8.411288225168512E-07</v>
      </c>
      <c r="G369" s="4">
        <f t="shared" si="36"/>
        <v>0.01126047235961822</v>
      </c>
      <c r="H369">
        <f t="shared" si="37"/>
        <v>0.002047214237408608</v>
      </c>
      <c r="I369" s="4">
        <f t="shared" si="42"/>
        <v>0.00017594488061903468</v>
      </c>
      <c r="J369">
        <f t="shared" si="43"/>
        <v>4.921188070693769E-07</v>
      </c>
      <c r="K369" s="8">
        <f t="shared" si="38"/>
        <v>0.20943540878512237</v>
      </c>
    </row>
    <row r="370" spans="2:11" ht="12.75">
      <c r="B370" s="2">
        <v>38149</v>
      </c>
      <c r="C370" s="3">
        <v>687.26</v>
      </c>
      <c r="D370">
        <f t="shared" si="39"/>
        <v>1.0009466800658307</v>
      </c>
      <c r="E370">
        <f t="shared" si="40"/>
        <v>0.0009462322468623729</v>
      </c>
      <c r="F370" s="4">
        <f t="shared" si="41"/>
        <v>8.953554650022145E-07</v>
      </c>
      <c r="G370" s="4">
        <f t="shared" si="36"/>
        <v>0.011005040566921165</v>
      </c>
      <c r="H370">
        <f t="shared" si="37"/>
        <v>0.0008003070846786592</v>
      </c>
      <c r="I370" s="4">
        <f t="shared" si="42"/>
        <v>0.0001719537588581432</v>
      </c>
      <c r="J370">
        <f t="shared" si="43"/>
        <v>1.923815107400623E-07</v>
      </c>
      <c r="K370" s="8">
        <f t="shared" si="38"/>
        <v>0.20722052103218633</v>
      </c>
    </row>
    <row r="371" spans="2:11" ht="12.75">
      <c r="B371" s="1">
        <v>38152</v>
      </c>
      <c r="C371" s="3">
        <v>677.89</v>
      </c>
      <c r="D371">
        <f t="shared" si="39"/>
        <v>0.9863661496376916</v>
      </c>
      <c r="E371">
        <f t="shared" si="40"/>
        <v>-0.013727644795368633</v>
      </c>
      <c r="F371" s="4">
        <f t="shared" si="41"/>
        <v>0.00018844823162781152</v>
      </c>
      <c r="G371" s="4">
        <f t="shared" si="36"/>
        <v>0.011190838539393835</v>
      </c>
      <c r="H371">
        <f t="shared" si="37"/>
        <v>0.0016313022112124321</v>
      </c>
      <c r="I371" s="4">
        <f t="shared" si="42"/>
        <v>0.00017485685217802867</v>
      </c>
      <c r="J371">
        <f t="shared" si="43"/>
        <v>3.9213995461837313E-07</v>
      </c>
      <c r="K371" s="8">
        <f t="shared" si="38"/>
        <v>0.20884486600309948</v>
      </c>
    </row>
    <row r="372" spans="2:11" ht="12.75">
      <c r="B372" s="2">
        <v>38153</v>
      </c>
      <c r="C372" s="3">
        <v>682.92</v>
      </c>
      <c r="D372">
        <f t="shared" si="39"/>
        <v>1.007420082904306</v>
      </c>
      <c r="E372">
        <f t="shared" si="40"/>
        <v>0.007392689513181737</v>
      </c>
      <c r="F372" s="4">
        <f t="shared" si="41"/>
        <v>5.465185823830722E-05</v>
      </c>
      <c r="G372" s="4">
        <f t="shared" si="36"/>
        <v>0.010179773313514091</v>
      </c>
      <c r="H372">
        <f t="shared" si="37"/>
        <v>1.2346112142396038E-07</v>
      </c>
      <c r="I372" s="4">
        <f t="shared" si="42"/>
        <v>0.00015905895802365767</v>
      </c>
      <c r="J372">
        <f t="shared" si="43"/>
        <v>2.967815418845202E-11</v>
      </c>
      <c r="K372" s="8">
        <f t="shared" si="38"/>
        <v>0.19941096280389367</v>
      </c>
    </row>
    <row r="373" spans="2:11" ht="12.75">
      <c r="B373" s="1">
        <v>38154</v>
      </c>
      <c r="C373" s="3">
        <v>686.46</v>
      </c>
      <c r="D373">
        <f t="shared" si="39"/>
        <v>1.0051836232648041</v>
      </c>
      <c r="E373">
        <f t="shared" si="40"/>
        <v>0.005170234537874751</v>
      </c>
      <c r="F373" s="4">
        <f t="shared" si="41"/>
        <v>2.673132517663294E-05</v>
      </c>
      <c r="G373" s="4">
        <f t="shared" si="36"/>
        <v>0.010135766840203599</v>
      </c>
      <c r="H373">
        <f t="shared" si="37"/>
        <v>1.2900397926846942E-05</v>
      </c>
      <c r="I373" s="4">
        <f t="shared" si="42"/>
        <v>0.00015837135687818123</v>
      </c>
      <c r="J373">
        <f t="shared" si="43"/>
        <v>3.101057193953592E-09</v>
      </c>
      <c r="K373" s="8">
        <f t="shared" si="38"/>
        <v>0.1989775463594996</v>
      </c>
    </row>
    <row r="374" spans="2:11" ht="12.75">
      <c r="B374" s="2">
        <v>38155</v>
      </c>
      <c r="C374" s="3">
        <v>683.71</v>
      </c>
      <c r="D374">
        <f t="shared" si="39"/>
        <v>0.9959939399236664</v>
      </c>
      <c r="E374">
        <f t="shared" si="40"/>
        <v>-0.004014105830038538</v>
      </c>
      <c r="F374" s="4">
        <f t="shared" si="41"/>
        <v>1.6113045614749384E-05</v>
      </c>
      <c r="G374" s="4">
        <f t="shared" si="36"/>
        <v>0.009988870869683041</v>
      </c>
      <c r="H374">
        <f t="shared" si="37"/>
        <v>2.6642942530513954E-05</v>
      </c>
      <c r="I374" s="4">
        <f t="shared" si="42"/>
        <v>0.00015607610733879752</v>
      </c>
      <c r="J374">
        <f t="shared" si="43"/>
        <v>6.4045534929120085E-09</v>
      </c>
      <c r="K374" s="8">
        <f t="shared" si="38"/>
        <v>0.1975282908758291</v>
      </c>
    </row>
    <row r="375" spans="2:11" ht="12.75">
      <c r="B375" s="1">
        <v>38156</v>
      </c>
      <c r="C375" s="3">
        <v>681.37</v>
      </c>
      <c r="D375">
        <f t="shared" si="39"/>
        <v>0.9965774963069137</v>
      </c>
      <c r="E375">
        <f t="shared" si="40"/>
        <v>-0.003428373856448402</v>
      </c>
      <c r="F375" s="4">
        <f t="shared" si="41"/>
        <v>1.1753747299578888E-05</v>
      </c>
      <c r="G375" s="4">
        <f t="shared" si="36"/>
        <v>0.009978319764048824</v>
      </c>
      <c r="H375">
        <f t="shared" si="37"/>
        <v>8.937080585052795E-06</v>
      </c>
      <c r="I375" s="4">
        <f t="shared" si="42"/>
        <v>0.00015591124631326287</v>
      </c>
      <c r="J375">
        <f t="shared" si="43"/>
        <v>2.14833667909923E-09</v>
      </c>
      <c r="K375" s="8">
        <f t="shared" si="38"/>
        <v>0.1974266306609773</v>
      </c>
    </row>
    <row r="376" spans="2:11" ht="12.75">
      <c r="B376" s="2">
        <v>38159</v>
      </c>
      <c r="C376" s="3">
        <v>680.69</v>
      </c>
      <c r="D376">
        <f t="shared" si="39"/>
        <v>0.9990020106550039</v>
      </c>
      <c r="E376">
        <f t="shared" si="40"/>
        <v>-0.0009984876679373388</v>
      </c>
      <c r="F376" s="4">
        <f t="shared" si="41"/>
        <v>9.969776230229455E-07</v>
      </c>
      <c r="G376" s="4">
        <f t="shared" si="36"/>
        <v>0.009781089584874603</v>
      </c>
      <c r="H376">
        <f t="shared" si="37"/>
        <v>0.0003264273053492297</v>
      </c>
      <c r="I376" s="4">
        <f t="shared" si="42"/>
        <v>0.00015282952476366568</v>
      </c>
      <c r="J376">
        <f t="shared" si="43"/>
        <v>7.846810224741099E-08</v>
      </c>
      <c r="K376" s="8">
        <f t="shared" si="38"/>
        <v>0.19541689836182172</v>
      </c>
    </row>
    <row r="377" spans="2:11" ht="12.75">
      <c r="B377" s="1">
        <v>38160</v>
      </c>
      <c r="C377" s="3">
        <v>677.92</v>
      </c>
      <c r="D377">
        <f t="shared" si="39"/>
        <v>0.9959305998325227</v>
      </c>
      <c r="E377">
        <f t="shared" si="40"/>
        <v>-0.004077702708234252</v>
      </c>
      <c r="F377" s="4">
        <f t="shared" si="41"/>
        <v>1.6627659376740957E-05</v>
      </c>
      <c r="G377" s="4">
        <f t="shared" si="36"/>
        <v>0.009400321157013359</v>
      </c>
      <c r="H377">
        <f t="shared" si="37"/>
        <v>4.885011243773545E-06</v>
      </c>
      <c r="I377" s="4">
        <f t="shared" si="42"/>
        <v>0.00014688001807833373</v>
      </c>
      <c r="J377">
        <f t="shared" si="43"/>
        <v>1.1742815489840254E-09</v>
      </c>
      <c r="K377" s="8">
        <f t="shared" si="38"/>
        <v>0.19162387885959356</v>
      </c>
    </row>
    <row r="378" spans="2:11" ht="12.75">
      <c r="B378" s="2">
        <v>38161</v>
      </c>
      <c r="C378" s="3">
        <v>690.46</v>
      </c>
      <c r="D378">
        <f t="shared" si="39"/>
        <v>1.0184977578475338</v>
      </c>
      <c r="E378">
        <f t="shared" si="40"/>
        <v>0.018328755256216685</v>
      </c>
      <c r="F378" s="4">
        <f t="shared" si="41"/>
        <v>0.0003359432692422908</v>
      </c>
      <c r="G378" s="4">
        <f t="shared" si="36"/>
        <v>0.009724443229575604</v>
      </c>
      <c r="H378">
        <f t="shared" si="37"/>
        <v>0.00016079133655360115</v>
      </c>
      <c r="I378" s="4">
        <f t="shared" si="42"/>
        <v>0.00015194442546211882</v>
      </c>
      <c r="J378">
        <f t="shared" si="43"/>
        <v>3.865176359461566E-08</v>
      </c>
      <c r="K378" s="8">
        <f t="shared" si="38"/>
        <v>0.1948754561883847</v>
      </c>
    </row>
    <row r="379" spans="2:11" ht="12.75">
      <c r="B379" s="1">
        <v>38162</v>
      </c>
      <c r="C379" s="3">
        <v>697.54</v>
      </c>
      <c r="D379">
        <f t="shared" si="39"/>
        <v>1.0102540335428554</v>
      </c>
      <c r="E379">
        <f t="shared" si="40"/>
        <v>0.010201817586991109</v>
      </c>
      <c r="F379" s="4">
        <f t="shared" si="41"/>
        <v>0.00010407708207824108</v>
      </c>
      <c r="G379" s="4">
        <f t="shared" si="36"/>
        <v>0.009027062947362798</v>
      </c>
      <c r="H379">
        <f t="shared" si="37"/>
        <v>0.002620640552403758</v>
      </c>
      <c r="I379" s="4">
        <f t="shared" si="42"/>
        <v>0.00014104785855254372</v>
      </c>
      <c r="J379">
        <f t="shared" si="43"/>
        <v>6.299616712509034E-07</v>
      </c>
      <c r="K379" s="8">
        <f t="shared" si="38"/>
        <v>0.18736188038211826</v>
      </c>
    </row>
    <row r="380" spans="2:11" ht="12.75">
      <c r="B380" s="2">
        <v>38163</v>
      </c>
      <c r="C380" s="3">
        <v>698.37</v>
      </c>
      <c r="D380">
        <f t="shared" si="39"/>
        <v>1.0011898959199472</v>
      </c>
      <c r="E380">
        <f t="shared" si="40"/>
        <v>0.0011891885548686813</v>
      </c>
      <c r="F380" s="4">
        <f t="shared" si="41"/>
        <v>1.4141694190306625E-06</v>
      </c>
      <c r="G380" s="4">
        <f t="shared" si="36"/>
        <v>0.00890384793396617</v>
      </c>
      <c r="H380">
        <f t="shared" si="37"/>
        <v>0.001698893577802727</v>
      </c>
      <c r="I380" s="4">
        <f t="shared" si="42"/>
        <v>0.0001391226239682214</v>
      </c>
      <c r="J380">
        <f t="shared" si="43"/>
        <v>4.083878792795017E-07</v>
      </c>
      <c r="K380" s="8">
        <f t="shared" si="38"/>
        <v>0.1862218006094761</v>
      </c>
    </row>
    <row r="381" spans="2:11" ht="12.75">
      <c r="B381" s="1">
        <v>38166</v>
      </c>
      <c r="C381" s="3">
        <v>699.27</v>
      </c>
      <c r="D381">
        <f t="shared" si="39"/>
        <v>1.0012887151509944</v>
      </c>
      <c r="E381">
        <f t="shared" si="40"/>
        <v>0.0012878854703623468</v>
      </c>
      <c r="F381" s="4">
        <f t="shared" si="41"/>
        <v>1.6586489847704433E-06</v>
      </c>
      <c r="G381" s="4">
        <f t="shared" si="36"/>
        <v>0.008877137704792223</v>
      </c>
      <c r="H381">
        <f t="shared" si="37"/>
        <v>0.0022878778851157288</v>
      </c>
      <c r="I381" s="4">
        <f t="shared" si="42"/>
        <v>0.00013870527663737849</v>
      </c>
      <c r="J381">
        <f t="shared" si="43"/>
        <v>5.499706454605118E-07</v>
      </c>
      <c r="K381" s="8">
        <f t="shared" si="38"/>
        <v>0.18584624423963883</v>
      </c>
    </row>
    <row r="382" spans="2:11" ht="12.75">
      <c r="B382" s="2">
        <v>38167</v>
      </c>
      <c r="C382" s="3">
        <v>697.86</v>
      </c>
      <c r="D382">
        <f t="shared" si="39"/>
        <v>0.997983611480544</v>
      </c>
      <c r="E382">
        <f t="shared" si="40"/>
        <v>-0.00201842416768544</v>
      </c>
      <c r="F382" s="4">
        <f t="shared" si="41"/>
        <v>4.074036120696662E-06</v>
      </c>
      <c r="G382" s="4">
        <f t="shared" si="36"/>
        <v>0.00857745118364346</v>
      </c>
      <c r="H382">
        <f t="shared" si="37"/>
        <v>0.0008056863339216456</v>
      </c>
      <c r="I382" s="4">
        <f t="shared" si="42"/>
        <v>0.00013402267474442906</v>
      </c>
      <c r="J382">
        <f t="shared" si="43"/>
        <v>1.9367459950039559E-07</v>
      </c>
      <c r="K382" s="8">
        <f t="shared" si="38"/>
        <v>0.18291323089441114</v>
      </c>
    </row>
    <row r="383" spans="2:11" ht="12.75">
      <c r="B383" s="1">
        <v>38168</v>
      </c>
      <c r="C383" s="3">
        <v>698.13</v>
      </c>
      <c r="D383">
        <f t="shared" si="39"/>
        <v>1.0003868970853753</v>
      </c>
      <c r="E383">
        <f t="shared" si="40"/>
        <v>0.0003868222599971708</v>
      </c>
      <c r="F383" s="4">
        <f t="shared" si="41"/>
        <v>1.4963146082931881E-07</v>
      </c>
      <c r="G383" s="4">
        <f t="shared" si="36"/>
        <v>0.008574265260716292</v>
      </c>
      <c r="H383">
        <f t="shared" si="37"/>
        <v>0.0007260376934697002</v>
      </c>
      <c r="I383" s="4">
        <f t="shared" si="42"/>
        <v>0.00013397289469869206</v>
      </c>
      <c r="J383">
        <f t="shared" si="43"/>
        <v>1.7452829169944718E-07</v>
      </c>
      <c r="K383" s="8">
        <f t="shared" si="38"/>
        <v>0.18289229508579127</v>
      </c>
    </row>
    <row r="384" spans="2:11" ht="12.75">
      <c r="B384" s="2">
        <v>38169</v>
      </c>
      <c r="C384" s="3">
        <v>697.97</v>
      </c>
      <c r="D384">
        <f t="shared" si="39"/>
        <v>0.9997708163236074</v>
      </c>
      <c r="E384">
        <f t="shared" si="40"/>
        <v>-0.00022920994298466325</v>
      </c>
      <c r="F384" s="4">
        <f t="shared" si="41"/>
        <v>5.2537197963032577E-08</v>
      </c>
      <c r="G384" s="4">
        <f t="shared" si="36"/>
        <v>0.008266909981206995</v>
      </c>
      <c r="H384">
        <f t="shared" si="37"/>
        <v>8.432431935939662E-05</v>
      </c>
      <c r="I384" s="4">
        <f t="shared" si="42"/>
        <v>0.0001291704684563593</v>
      </c>
      <c r="J384">
        <f t="shared" si="43"/>
        <v>2.0270269076778036E-08</v>
      </c>
      <c r="K384" s="8">
        <f t="shared" si="38"/>
        <v>0.17968736613023362</v>
      </c>
    </row>
    <row r="385" spans="2:11" ht="12.75">
      <c r="B385" s="1">
        <v>38170</v>
      </c>
      <c r="C385" s="3">
        <v>695.82</v>
      </c>
      <c r="D385">
        <f t="shared" si="39"/>
        <v>0.9969196383798731</v>
      </c>
      <c r="E385">
        <f t="shared" si="40"/>
        <v>-0.0030851156993479682</v>
      </c>
      <c r="F385" s="4">
        <f t="shared" si="41"/>
        <v>9.517938878363303E-06</v>
      </c>
      <c r="G385" s="4">
        <f aca="true" t="shared" si="44" ref="G385:G448">SUM(F321:F385)</f>
        <v>0.008250833242403569</v>
      </c>
      <c r="H385">
        <f aca="true" t="shared" si="45" ref="H385:H448">(SUM(E321:E385))^2</f>
        <v>0.00012447485538632754</v>
      </c>
      <c r="I385" s="4">
        <f t="shared" si="42"/>
        <v>0.00012891926941255576</v>
      </c>
      <c r="J385">
        <f t="shared" si="43"/>
        <v>2.9921840237097965E-08</v>
      </c>
      <c r="K385" s="8">
        <f t="shared" si="38"/>
        <v>0.17950581297852075</v>
      </c>
    </row>
    <row r="386" spans="2:11" ht="12.75">
      <c r="B386" s="2">
        <v>38173</v>
      </c>
      <c r="C386" s="3">
        <v>693.08</v>
      </c>
      <c r="D386">
        <f t="shared" si="39"/>
        <v>0.9960621999942514</v>
      </c>
      <c r="E386">
        <f t="shared" si="40"/>
        <v>-0.003945573554020902</v>
      </c>
      <c r="F386" s="4">
        <f t="shared" si="41"/>
        <v>1.556755067018913E-05</v>
      </c>
      <c r="G386" s="4">
        <f t="shared" si="44"/>
        <v>0.008256395362637826</v>
      </c>
      <c r="H386">
        <f t="shared" si="45"/>
        <v>1.638727766588002E-05</v>
      </c>
      <c r="I386" s="4">
        <f t="shared" si="42"/>
        <v>0.00012900617754121603</v>
      </c>
      <c r="J386">
        <f t="shared" si="43"/>
        <v>3.939249438913466E-09</v>
      </c>
      <c r="K386" s="8">
        <f t="shared" si="38"/>
        <v>0.17958440793383004</v>
      </c>
    </row>
    <row r="387" spans="2:11" ht="12.75">
      <c r="B387" s="1">
        <v>38174</v>
      </c>
      <c r="C387" s="3">
        <v>685.4</v>
      </c>
      <c r="D387">
        <f t="shared" si="39"/>
        <v>0.9889190281064234</v>
      </c>
      <c r="E387">
        <f t="shared" si="40"/>
        <v>-0.011142823202137619</v>
      </c>
      <c r="F387" s="4">
        <f t="shared" si="41"/>
        <v>0.00012416250891409645</v>
      </c>
      <c r="G387" s="4">
        <f t="shared" si="44"/>
        <v>0.007932329274234618</v>
      </c>
      <c r="H387">
        <f t="shared" si="45"/>
        <v>0.0007989731352379892</v>
      </c>
      <c r="I387" s="4">
        <f t="shared" si="42"/>
        <v>0.0001239426449099159</v>
      </c>
      <c r="J387">
        <f t="shared" si="43"/>
        <v>1.9206084981682433E-07</v>
      </c>
      <c r="K387" s="8">
        <f aca="true" t="shared" si="46" ref="K387:K450">SQRT(I387-J387)*SQRT(250)</f>
        <v>0.17589100606632727</v>
      </c>
    </row>
    <row r="388" spans="2:11" ht="12.75">
      <c r="B388" s="2">
        <v>38175</v>
      </c>
      <c r="C388" s="3">
        <v>684.29</v>
      </c>
      <c r="D388">
        <f t="shared" si="39"/>
        <v>0.9983805077327108</v>
      </c>
      <c r="E388">
        <f t="shared" si="40"/>
        <v>-0.0016208050624569618</v>
      </c>
      <c r="F388" s="4">
        <f t="shared" si="41"/>
        <v>2.627009050486116E-06</v>
      </c>
      <c r="G388" s="4">
        <f t="shared" si="44"/>
        <v>0.007805748414268807</v>
      </c>
      <c r="H388">
        <f t="shared" si="45"/>
        <v>0.0017018827665818718</v>
      </c>
      <c r="I388" s="4">
        <f t="shared" si="42"/>
        <v>0.00012196481897295011</v>
      </c>
      <c r="J388">
        <f t="shared" si="43"/>
        <v>4.0910643427448846E-07</v>
      </c>
      <c r="K388" s="8">
        <f t="shared" si="46"/>
        <v>0.17432420409876795</v>
      </c>
    </row>
    <row r="389" spans="2:11" ht="12.75">
      <c r="B389" s="1">
        <v>38176</v>
      </c>
      <c r="C389" s="3">
        <v>685.3</v>
      </c>
      <c r="D389">
        <f t="shared" si="39"/>
        <v>1.0014759824051207</v>
      </c>
      <c r="E389">
        <f t="shared" si="40"/>
        <v>0.0014748942137265569</v>
      </c>
      <c r="F389" s="4">
        <f t="shared" si="41"/>
        <v>2.1753129416840786E-06</v>
      </c>
      <c r="G389" s="4">
        <f t="shared" si="44"/>
        <v>0.00768562383795861</v>
      </c>
      <c r="H389">
        <f t="shared" si="45"/>
        <v>0.0025844936682848344</v>
      </c>
      <c r="I389" s="4">
        <f t="shared" si="42"/>
        <v>0.00012008787246810329</v>
      </c>
      <c r="J389">
        <f t="shared" si="43"/>
        <v>6.212725164146237E-07</v>
      </c>
      <c r="K389" s="8">
        <f t="shared" si="46"/>
        <v>0.1728197037027959</v>
      </c>
    </row>
    <row r="390" spans="2:11" ht="12.75">
      <c r="B390" s="2">
        <v>38177</v>
      </c>
      <c r="C390" s="3">
        <v>679.5</v>
      </c>
      <c r="D390">
        <f t="shared" si="39"/>
        <v>0.9915365533343062</v>
      </c>
      <c r="E390">
        <f t="shared" si="40"/>
        <v>-0.008499465000579508</v>
      </c>
      <c r="F390" s="4">
        <f t="shared" si="41"/>
        <v>7.224090529607602E-05</v>
      </c>
      <c r="G390" s="4">
        <f t="shared" si="44"/>
        <v>0.007734860835278515</v>
      </c>
      <c r="H390">
        <f t="shared" si="45"/>
        <v>0.002974736139714012</v>
      </c>
      <c r="I390" s="4">
        <f t="shared" si="42"/>
        <v>0.0001208572005512268</v>
      </c>
      <c r="J390">
        <f t="shared" si="43"/>
        <v>7.150808028158683E-07</v>
      </c>
      <c r="K390" s="8">
        <f t="shared" si="46"/>
        <v>0.17330761650055296</v>
      </c>
    </row>
    <row r="391" spans="2:11" ht="12.75">
      <c r="B391" s="1">
        <v>38180</v>
      </c>
      <c r="C391" s="3">
        <v>669</v>
      </c>
      <c r="D391">
        <f t="shared" si="39"/>
        <v>0.9845474613686535</v>
      </c>
      <c r="E391">
        <f t="shared" si="40"/>
        <v>-0.01557317346296992</v>
      </c>
      <c r="F391" s="4">
        <f t="shared" si="41"/>
        <v>0.00024252373170775054</v>
      </c>
      <c r="G391" s="4">
        <f t="shared" si="44"/>
        <v>0.007976991560247523</v>
      </c>
      <c r="H391">
        <f t="shared" si="45"/>
        <v>0.005004319878090904</v>
      </c>
      <c r="I391" s="4">
        <f t="shared" si="42"/>
        <v>0.00012464049312886755</v>
      </c>
      <c r="J391">
        <f t="shared" si="43"/>
        <v>1.2029615091564673E-06</v>
      </c>
      <c r="K391" s="8">
        <f t="shared" si="46"/>
        <v>0.1756683890315152</v>
      </c>
    </row>
    <row r="392" spans="2:11" ht="12.75">
      <c r="B392" s="2">
        <v>38181</v>
      </c>
      <c r="C392" s="3">
        <v>676.03</v>
      </c>
      <c r="D392">
        <f t="shared" si="39"/>
        <v>1.01050822122571</v>
      </c>
      <c r="E392">
        <f t="shared" si="40"/>
        <v>0.010453393628255118</v>
      </c>
      <c r="F392" s="4">
        <f t="shared" si="41"/>
        <v>0.0001092734383472447</v>
      </c>
      <c r="G392" s="4">
        <f t="shared" si="44"/>
        <v>0.008079354896743232</v>
      </c>
      <c r="H392">
        <f t="shared" si="45"/>
        <v>0.0039584899114540936</v>
      </c>
      <c r="I392" s="4">
        <f t="shared" si="42"/>
        <v>0.000126239920261613</v>
      </c>
      <c r="J392">
        <f t="shared" si="43"/>
        <v>9.515600748687725E-07</v>
      </c>
      <c r="K392" s="8">
        <f t="shared" si="46"/>
        <v>0.1769804792814339</v>
      </c>
    </row>
    <row r="393" spans="2:11" ht="12.75">
      <c r="B393" s="1">
        <v>38182</v>
      </c>
      <c r="C393" s="3">
        <v>680.47</v>
      </c>
      <c r="D393">
        <f t="shared" si="39"/>
        <v>1.0065677558688224</v>
      </c>
      <c r="E393">
        <f t="shared" si="40"/>
        <v>0.006546282131807294</v>
      </c>
      <c r="F393" s="4">
        <f t="shared" si="41"/>
        <v>4.285380974921945E-05</v>
      </c>
      <c r="G393" s="4">
        <f t="shared" si="44"/>
        <v>0.008120506122985082</v>
      </c>
      <c r="H393">
        <f t="shared" si="45"/>
        <v>0.0033264148539259935</v>
      </c>
      <c r="I393" s="4">
        <f t="shared" si="42"/>
        <v>0.0001268829081716419</v>
      </c>
      <c r="J393">
        <f t="shared" si="43"/>
        <v>7.996189552706716E-07</v>
      </c>
      <c r="K393" s="8">
        <f t="shared" si="46"/>
        <v>0.17754104399854365</v>
      </c>
    </row>
    <row r="394" spans="2:11" ht="12.75">
      <c r="B394" s="2">
        <v>38183</v>
      </c>
      <c r="C394" s="3">
        <v>669.12</v>
      </c>
      <c r="D394">
        <f aca="true" t="shared" si="47" ref="D394:D457">C394/C393</f>
        <v>0.9833203521095712</v>
      </c>
      <c r="E394">
        <f aca="true" t="shared" si="48" ref="E394:E457">LN(D394)</f>
        <v>-0.016820319648022244</v>
      </c>
      <c r="F394" s="4">
        <f aca="true" t="shared" si="49" ref="F394:F457">E394^2</f>
        <v>0.00028292315306164314</v>
      </c>
      <c r="G394" s="4">
        <f t="shared" si="44"/>
        <v>0.008316496318860226</v>
      </c>
      <c r="H394">
        <f t="shared" si="45"/>
        <v>0.004247339423550437</v>
      </c>
      <c r="I394" s="4">
        <f aca="true" t="shared" si="50" ref="I394:I457">(1/($C$3-1))*G394</f>
        <v>0.00012994525498219103</v>
      </c>
      <c r="J394">
        <f aca="true" t="shared" si="51" ref="J394:J457">(1/($C$3*($C$3-1)))*H394</f>
        <v>1.0209950537380859E-06</v>
      </c>
      <c r="K394" s="8">
        <f t="shared" si="46"/>
        <v>0.17953012277084096</v>
      </c>
    </row>
    <row r="395" spans="2:11" ht="12.75">
      <c r="B395" s="1">
        <v>38184</v>
      </c>
      <c r="C395" s="3">
        <v>673.44</v>
      </c>
      <c r="D395">
        <f t="shared" si="47"/>
        <v>1.0064562410329987</v>
      </c>
      <c r="E395">
        <f t="shared" si="48"/>
        <v>0.0064354887819918685</v>
      </c>
      <c r="F395" s="4">
        <f t="shared" si="49"/>
        <v>4.141551586314318E-05</v>
      </c>
      <c r="G395" s="4">
        <f t="shared" si="44"/>
        <v>0.008336592142283212</v>
      </c>
      <c r="H395">
        <f t="shared" si="45"/>
        <v>0.0029288446366355775</v>
      </c>
      <c r="I395" s="4">
        <f t="shared" si="50"/>
        <v>0.00013025925222317518</v>
      </c>
      <c r="J395">
        <f t="shared" si="51"/>
        <v>7.040491914989369E-07</v>
      </c>
      <c r="K395" s="8">
        <f t="shared" si="46"/>
        <v>0.17996888830550425</v>
      </c>
    </row>
    <row r="396" spans="2:11" ht="12.75">
      <c r="B396" s="2">
        <v>38187</v>
      </c>
      <c r="C396" s="3">
        <v>666.28</v>
      </c>
      <c r="D396">
        <f t="shared" si="47"/>
        <v>0.9893680209075789</v>
      </c>
      <c r="E396">
        <f t="shared" si="48"/>
        <v>-0.010688902413353551</v>
      </c>
      <c r="F396" s="4">
        <f t="shared" si="49"/>
        <v>0.00011425263480219536</v>
      </c>
      <c r="G396" s="4">
        <f t="shared" si="44"/>
        <v>0.008441035334056686</v>
      </c>
      <c r="H396">
        <f t="shared" si="45"/>
        <v>0.004615803731445433</v>
      </c>
      <c r="I396" s="4">
        <f t="shared" si="50"/>
        <v>0.00013189117709463572</v>
      </c>
      <c r="J396">
        <f t="shared" si="51"/>
        <v>1.1095682046743829E-06</v>
      </c>
      <c r="K396" s="8">
        <f t="shared" si="46"/>
        <v>0.18081869986948346</v>
      </c>
    </row>
    <row r="397" spans="2:11" ht="12.75">
      <c r="B397" s="1">
        <v>38188</v>
      </c>
      <c r="C397" s="3">
        <v>668.7</v>
      </c>
      <c r="D397">
        <f t="shared" si="47"/>
        <v>1.0036321066218408</v>
      </c>
      <c r="E397">
        <f t="shared" si="48"/>
        <v>0.0036255264510259328</v>
      </c>
      <c r="F397" s="4">
        <f t="shared" si="49"/>
        <v>1.3144442047088695E-05</v>
      </c>
      <c r="G397" s="4">
        <f t="shared" si="44"/>
        <v>0.008435726001423765</v>
      </c>
      <c r="H397">
        <f t="shared" si="45"/>
        <v>0.004707327410732286</v>
      </c>
      <c r="I397" s="4">
        <f t="shared" si="50"/>
        <v>0.00013180821877224633</v>
      </c>
      <c r="J397">
        <f t="shared" si="51"/>
        <v>1.131569089118338E-06</v>
      </c>
      <c r="K397" s="8">
        <f t="shared" si="46"/>
        <v>0.18074612698694817</v>
      </c>
    </row>
    <row r="398" spans="2:11" ht="12.75">
      <c r="B398" s="2">
        <v>38189</v>
      </c>
      <c r="C398" s="3">
        <v>683.09</v>
      </c>
      <c r="D398">
        <f t="shared" si="47"/>
        <v>1.0215193659339015</v>
      </c>
      <c r="E398">
        <f t="shared" si="48"/>
        <v>0.021291093425643375</v>
      </c>
      <c r="F398" s="4">
        <f t="shared" si="49"/>
        <v>0.00045331065925947455</v>
      </c>
      <c r="G398" s="4">
        <f t="shared" si="44"/>
        <v>0.008737187552100905</v>
      </c>
      <c r="H398">
        <f t="shared" si="45"/>
        <v>0.003557117997193506</v>
      </c>
      <c r="I398" s="4">
        <f t="shared" si="50"/>
        <v>0.00013651855550157665</v>
      </c>
      <c r="J398">
        <f t="shared" si="51"/>
        <v>8.550764416330544E-07</v>
      </c>
      <c r="K398" s="8">
        <f t="shared" si="46"/>
        <v>0.18416261771865075</v>
      </c>
    </row>
    <row r="399" spans="2:11" ht="12.75">
      <c r="B399" s="1">
        <v>38190</v>
      </c>
      <c r="C399" s="3">
        <v>668.23</v>
      </c>
      <c r="D399">
        <f t="shared" si="47"/>
        <v>0.9782459119588927</v>
      </c>
      <c r="E399">
        <f t="shared" si="48"/>
        <v>-0.021994196833244845</v>
      </c>
      <c r="F399" s="4">
        <f t="shared" si="49"/>
        <v>0.00048374469433951756</v>
      </c>
      <c r="G399" s="4">
        <f t="shared" si="44"/>
        <v>0.009072844562917229</v>
      </c>
      <c r="H399">
        <f t="shared" si="45"/>
        <v>0.004825615179920303</v>
      </c>
      <c r="I399" s="4">
        <f t="shared" si="50"/>
        <v>0.0001417631962955817</v>
      </c>
      <c r="J399">
        <f t="shared" si="51"/>
        <v>1.1600036490193036E-06</v>
      </c>
      <c r="K399" s="8">
        <f t="shared" si="46"/>
        <v>0.18748546120070375</v>
      </c>
    </row>
    <row r="400" spans="2:11" ht="12.75">
      <c r="B400" s="2">
        <v>38191</v>
      </c>
      <c r="C400" s="3">
        <v>668.45</v>
      </c>
      <c r="D400">
        <f t="shared" si="47"/>
        <v>1.0003292279604328</v>
      </c>
      <c r="E400">
        <f t="shared" si="48"/>
        <v>0.00032917377679999606</v>
      </c>
      <c r="F400" s="4">
        <f t="shared" si="49"/>
        <v>1.0835537533277363E-07</v>
      </c>
      <c r="G400" s="4">
        <f t="shared" si="44"/>
        <v>0.008807324078894074</v>
      </c>
      <c r="H400">
        <f t="shared" si="45"/>
        <v>0.007299241404117961</v>
      </c>
      <c r="I400" s="4">
        <f t="shared" si="50"/>
        <v>0.0001376144387327199</v>
      </c>
      <c r="J400">
        <f t="shared" si="51"/>
        <v>1.754625337528356E-06</v>
      </c>
      <c r="K400" s="8">
        <f t="shared" si="46"/>
        <v>0.18429583106733013</v>
      </c>
    </row>
    <row r="401" spans="2:11" ht="12.75">
      <c r="B401" s="1">
        <v>38194</v>
      </c>
      <c r="C401" s="3">
        <v>661.76</v>
      </c>
      <c r="D401">
        <f t="shared" si="47"/>
        <v>0.9899917720098735</v>
      </c>
      <c r="E401">
        <f t="shared" si="48"/>
        <v>-0.010058646989176674</v>
      </c>
      <c r="F401" s="4">
        <f t="shared" si="49"/>
        <v>0.00010117637925287297</v>
      </c>
      <c r="G401" s="4">
        <f t="shared" si="44"/>
        <v>0.008784267467381347</v>
      </c>
      <c r="H401">
        <f t="shared" si="45"/>
        <v>0.007114628892512737</v>
      </c>
      <c r="I401" s="4">
        <f t="shared" si="50"/>
        <v>0.00013725417917783355</v>
      </c>
      <c r="J401">
        <f t="shared" si="51"/>
        <v>1.7102473299309464E-06</v>
      </c>
      <c r="K401" s="8">
        <f t="shared" si="46"/>
        <v>0.18408145740941873</v>
      </c>
    </row>
    <row r="402" spans="2:11" ht="12.75">
      <c r="B402" s="2">
        <v>38195</v>
      </c>
      <c r="C402" s="3">
        <v>671.95</v>
      </c>
      <c r="D402">
        <f t="shared" si="47"/>
        <v>1.01539833172147</v>
      </c>
      <c r="E402">
        <f t="shared" si="48"/>
        <v>0.015280980553118318</v>
      </c>
      <c r="F402" s="4">
        <f t="shared" si="49"/>
        <v>0.00023350836666478022</v>
      </c>
      <c r="G402" s="4">
        <f t="shared" si="44"/>
        <v>0.008988427334297968</v>
      </c>
      <c r="H402">
        <f t="shared" si="45"/>
        <v>0.004051303844513436</v>
      </c>
      <c r="I402" s="4">
        <f t="shared" si="50"/>
        <v>0.00014044417709840575</v>
      </c>
      <c r="J402">
        <f t="shared" si="51"/>
        <v>9.73871116469576E-07</v>
      </c>
      <c r="K402" s="8">
        <f t="shared" si="46"/>
        <v>0.18672861723764797</v>
      </c>
    </row>
    <row r="403" spans="2:11" ht="12.75">
      <c r="B403" s="1">
        <v>38196</v>
      </c>
      <c r="C403" s="3">
        <v>674.36</v>
      </c>
      <c r="D403">
        <f t="shared" si="47"/>
        <v>1.0035865763821712</v>
      </c>
      <c r="E403">
        <f t="shared" si="48"/>
        <v>0.0035801599545271594</v>
      </c>
      <c r="F403" s="4">
        <f t="shared" si="49"/>
        <v>1.2817545299999912E-05</v>
      </c>
      <c r="G403" s="4">
        <f t="shared" si="44"/>
        <v>0.008994769157050452</v>
      </c>
      <c r="H403">
        <f t="shared" si="45"/>
        <v>0.003309119802934561</v>
      </c>
      <c r="I403" s="4">
        <f t="shared" si="50"/>
        <v>0.00014054326807891332</v>
      </c>
      <c r="J403">
        <f t="shared" si="51"/>
        <v>7.954614910900388E-07</v>
      </c>
      <c r="K403" s="8">
        <f t="shared" si="46"/>
        <v>0.1869142895740072</v>
      </c>
    </row>
    <row r="404" spans="2:11" ht="12.75">
      <c r="B404" s="2">
        <v>38197</v>
      </c>
      <c r="C404" s="3">
        <v>680.14</v>
      </c>
      <c r="D404">
        <f t="shared" si="47"/>
        <v>1.0085710896257192</v>
      </c>
      <c r="E404">
        <f t="shared" si="48"/>
        <v>0.008534566384629974</v>
      </c>
      <c r="F404" s="4">
        <f t="shared" si="49"/>
        <v>7.283882337365594E-05</v>
      </c>
      <c r="G404" s="4">
        <f t="shared" si="44"/>
        <v>0.00855632389145609</v>
      </c>
      <c r="H404">
        <f t="shared" si="45"/>
        <v>0.0006958406196264805</v>
      </c>
      <c r="I404" s="4">
        <f t="shared" si="50"/>
        <v>0.00013369256080400142</v>
      </c>
      <c r="J404">
        <f t="shared" si="51"/>
        <v>1.6726937971790398E-07</v>
      </c>
      <c r="K404" s="8">
        <f t="shared" si="46"/>
        <v>0.18270556328713933</v>
      </c>
    </row>
    <row r="405" spans="2:11" ht="12.75">
      <c r="B405" s="1">
        <v>38198</v>
      </c>
      <c r="C405" s="3">
        <v>683.3</v>
      </c>
      <c r="D405">
        <f t="shared" si="47"/>
        <v>1.0046461022730613</v>
      </c>
      <c r="E405">
        <f t="shared" si="48"/>
        <v>0.004635342454502025</v>
      </c>
      <c r="F405" s="4">
        <f t="shared" si="49"/>
        <v>2.148639967050886E-05</v>
      </c>
      <c r="G405" s="4">
        <f t="shared" si="44"/>
        <v>0.008531814428558198</v>
      </c>
      <c r="H405">
        <f t="shared" si="45"/>
        <v>0.00022384419852049034</v>
      </c>
      <c r="I405" s="4">
        <f t="shared" si="50"/>
        <v>0.00013330960044622184</v>
      </c>
      <c r="J405">
        <f t="shared" si="51"/>
        <v>5.380870156742557E-08</v>
      </c>
      <c r="K405" s="8">
        <f t="shared" si="46"/>
        <v>0.18252108901758066</v>
      </c>
    </row>
    <row r="406" spans="2:11" ht="12.75">
      <c r="B406" s="2">
        <v>38201</v>
      </c>
      <c r="C406" s="3">
        <v>678.8</v>
      </c>
      <c r="D406">
        <f t="shared" si="47"/>
        <v>0.9934143128933118</v>
      </c>
      <c r="E406">
        <f t="shared" si="48"/>
        <v>-0.0066074684266613885</v>
      </c>
      <c r="F406" s="4">
        <f t="shared" si="49"/>
        <v>4.365863900932712E-05</v>
      </c>
      <c r="G406" s="4">
        <f t="shared" si="44"/>
        <v>0.008440549880791555</v>
      </c>
      <c r="H406">
        <f t="shared" si="45"/>
        <v>9.90671468011999E-05</v>
      </c>
      <c r="I406" s="4">
        <f t="shared" si="50"/>
        <v>0.00013188359188736804</v>
      </c>
      <c r="J406">
        <f t="shared" si="51"/>
        <v>2.381421798105767E-08</v>
      </c>
      <c r="K406" s="8">
        <f t="shared" si="46"/>
        <v>0.18156250829217674</v>
      </c>
    </row>
    <row r="407" spans="2:11" ht="12.75">
      <c r="B407" s="1">
        <v>38202</v>
      </c>
      <c r="C407" s="3">
        <v>679.19</v>
      </c>
      <c r="D407">
        <f t="shared" si="47"/>
        <v>1.0005745433117268</v>
      </c>
      <c r="E407">
        <f t="shared" si="48"/>
        <v>0.0005743783249099589</v>
      </c>
      <c r="F407" s="4">
        <f t="shared" si="49"/>
        <v>3.299104601263703E-07</v>
      </c>
      <c r="G407" s="4">
        <f t="shared" si="44"/>
        <v>0.008400324075458588</v>
      </c>
      <c r="H407">
        <f t="shared" si="45"/>
        <v>0.00024797451886032735</v>
      </c>
      <c r="I407" s="4">
        <f t="shared" si="50"/>
        <v>0.00013125506367904044</v>
      </c>
      <c r="J407">
        <f t="shared" si="51"/>
        <v>5.960925934142485E-08</v>
      </c>
      <c r="K407" s="8">
        <f t="shared" si="46"/>
        <v>0.181104565389514</v>
      </c>
    </row>
    <row r="408" spans="2:11" ht="12.75">
      <c r="B408" s="2">
        <v>38203</v>
      </c>
      <c r="C408" s="3">
        <v>674.23</v>
      </c>
      <c r="D408">
        <f t="shared" si="47"/>
        <v>0.9926971834096496</v>
      </c>
      <c r="E408">
        <f t="shared" si="48"/>
        <v>-0.0073296126931458195</v>
      </c>
      <c r="F408" s="4">
        <f t="shared" si="49"/>
        <v>5.3723222231524314E-05</v>
      </c>
      <c r="G408" s="4">
        <f t="shared" si="44"/>
        <v>0.008448521559497064</v>
      </c>
      <c r="H408">
        <f t="shared" si="45"/>
        <v>0.0004295724862125806</v>
      </c>
      <c r="I408" s="4">
        <f t="shared" si="50"/>
        <v>0.00013200814936714162</v>
      </c>
      <c r="J408">
        <f t="shared" si="51"/>
        <v>1.0326261687802419E-07</v>
      </c>
      <c r="K408" s="8">
        <f t="shared" si="46"/>
        <v>0.18159356180097877</v>
      </c>
    </row>
    <row r="409" spans="2:11" ht="12.75">
      <c r="B409" s="1">
        <v>38204</v>
      </c>
      <c r="C409" s="3">
        <v>679.04</v>
      </c>
      <c r="D409">
        <f t="shared" si="47"/>
        <v>1.0071340640434272</v>
      </c>
      <c r="E409">
        <f t="shared" si="48"/>
        <v>0.007108736993728237</v>
      </c>
      <c r="F409" s="4">
        <f t="shared" si="49"/>
        <v>5.053414164600037E-05</v>
      </c>
      <c r="G409" s="4">
        <f t="shared" si="44"/>
        <v>0.0083533267228929</v>
      </c>
      <c r="H409">
        <f t="shared" si="45"/>
        <v>0.0006599359896678189</v>
      </c>
      <c r="I409" s="4">
        <f t="shared" si="50"/>
        <v>0.00013052073004520155</v>
      </c>
      <c r="J409">
        <f t="shared" si="51"/>
        <v>1.5863845905476417E-07</v>
      </c>
      <c r="K409" s="8">
        <f t="shared" si="46"/>
        <v>0.18052845453428304</v>
      </c>
    </row>
    <row r="410" spans="2:11" ht="12.75">
      <c r="B410" s="2">
        <v>38205</v>
      </c>
      <c r="C410" s="3">
        <v>663.15</v>
      </c>
      <c r="D410">
        <f t="shared" si="47"/>
        <v>0.9765993166823751</v>
      </c>
      <c r="E410">
        <f t="shared" si="48"/>
        <v>-0.02367882704520174</v>
      </c>
      <c r="F410" s="4">
        <f t="shared" si="49"/>
        <v>0.0005606868502365775</v>
      </c>
      <c r="G410" s="4">
        <f t="shared" si="44"/>
        <v>0.00813061695273157</v>
      </c>
      <c r="H410">
        <f t="shared" si="45"/>
        <v>0.00045705407639535985</v>
      </c>
      <c r="I410" s="4">
        <f t="shared" si="50"/>
        <v>0.00012704088988643077</v>
      </c>
      <c r="J410">
        <f t="shared" si="51"/>
        <v>1.098687683642692E-07</v>
      </c>
      <c r="K410" s="8">
        <f t="shared" si="46"/>
        <v>0.17813690038708047</v>
      </c>
    </row>
    <row r="411" spans="2:11" ht="12.75">
      <c r="B411" s="1">
        <v>38208</v>
      </c>
      <c r="C411" s="3">
        <v>656.91</v>
      </c>
      <c r="D411">
        <f t="shared" si="47"/>
        <v>0.990590364171002</v>
      </c>
      <c r="E411">
        <f t="shared" si="48"/>
        <v>-0.00945418614060163</v>
      </c>
      <c r="F411" s="4">
        <f t="shared" si="49"/>
        <v>8.938163558114393E-05</v>
      </c>
      <c r="G411" s="4">
        <f t="shared" si="44"/>
        <v>0.008217211897326137</v>
      </c>
      <c r="H411">
        <f t="shared" si="45"/>
        <v>0.0008505196907653377</v>
      </c>
      <c r="I411" s="4">
        <f t="shared" si="50"/>
        <v>0.0001283939358957209</v>
      </c>
      <c r="J411">
        <f t="shared" si="51"/>
        <v>2.0445184874166773E-07</v>
      </c>
      <c r="K411" s="8">
        <f t="shared" si="46"/>
        <v>0.17901779523763778</v>
      </c>
    </row>
    <row r="412" spans="2:11" ht="12.75">
      <c r="B412" s="2">
        <v>38209</v>
      </c>
      <c r="C412" s="3">
        <v>664.67</v>
      </c>
      <c r="D412">
        <f t="shared" si="47"/>
        <v>1.0118128815210607</v>
      </c>
      <c r="E412">
        <f t="shared" si="48"/>
        <v>0.011743654086473763</v>
      </c>
      <c r="F412" s="4">
        <f t="shared" si="49"/>
        <v>0.00013791341130275193</v>
      </c>
      <c r="G412" s="4">
        <f t="shared" si="44"/>
        <v>0.00703423187990572</v>
      </c>
      <c r="H412">
        <f t="shared" si="45"/>
        <v>0.00035812083898975177</v>
      </c>
      <c r="I412" s="4">
        <f t="shared" si="50"/>
        <v>0.00010990987312352687</v>
      </c>
      <c r="J412">
        <f t="shared" si="51"/>
        <v>8.608674014176726E-08</v>
      </c>
      <c r="K412" s="8">
        <f t="shared" si="46"/>
        <v>0.16569836026903306</v>
      </c>
    </row>
    <row r="413" spans="2:11" ht="12.75">
      <c r="B413" s="1">
        <v>38210</v>
      </c>
      <c r="C413" s="3">
        <v>653.37</v>
      </c>
      <c r="D413">
        <f t="shared" si="47"/>
        <v>0.9829990822513428</v>
      </c>
      <c r="E413">
        <f t="shared" si="48"/>
        <v>-0.01714709245560693</v>
      </c>
      <c r="F413" s="4">
        <f t="shared" si="49"/>
        <v>0.0002940227796811321</v>
      </c>
      <c r="G413" s="4">
        <f t="shared" si="44"/>
        <v>0.006959234546857823</v>
      </c>
      <c r="H413">
        <f t="shared" si="45"/>
        <v>0.00030390627246877747</v>
      </c>
      <c r="I413" s="4">
        <f t="shared" si="50"/>
        <v>0.00010873803979465348</v>
      </c>
      <c r="J413">
        <f t="shared" si="51"/>
        <v>7.30543924203792E-08</v>
      </c>
      <c r="K413" s="8">
        <f t="shared" si="46"/>
        <v>0.16482186247751926</v>
      </c>
    </row>
    <row r="414" spans="2:11" ht="12.75">
      <c r="B414" s="2">
        <v>38211</v>
      </c>
      <c r="C414" s="3">
        <v>650.7</v>
      </c>
      <c r="D414">
        <f t="shared" si="47"/>
        <v>0.9959134946508105</v>
      </c>
      <c r="E414">
        <f t="shared" si="48"/>
        <v>-0.004094877929688651</v>
      </c>
      <c r="F414" s="4">
        <f t="shared" si="49"/>
        <v>1.676802525905121E-05</v>
      </c>
      <c r="G414" s="4">
        <f t="shared" si="44"/>
        <v>0.0065701567503221</v>
      </c>
      <c r="H414">
        <f t="shared" si="45"/>
        <v>1.9103945362726942E-06</v>
      </c>
      <c r="I414" s="4">
        <f t="shared" si="50"/>
        <v>0.00010265869922378282</v>
      </c>
      <c r="J414">
        <f t="shared" si="51"/>
        <v>4.592294558347823E-10</v>
      </c>
      <c r="K414" s="8">
        <f t="shared" si="46"/>
        <v>0.16020162295863843</v>
      </c>
    </row>
    <row r="415" spans="2:11" ht="12.75">
      <c r="B415" s="1">
        <v>38212</v>
      </c>
      <c r="C415" s="3">
        <v>649.36</v>
      </c>
      <c r="D415">
        <f t="shared" si="47"/>
        <v>0.9979406792684801</v>
      </c>
      <c r="E415">
        <f t="shared" si="48"/>
        <v>-0.0020614440480181584</v>
      </c>
      <c r="F415" s="4">
        <f t="shared" si="49"/>
        <v>4.249551563109491E-06</v>
      </c>
      <c r="G415" s="4">
        <f t="shared" si="44"/>
        <v>0.00592716391822464</v>
      </c>
      <c r="H415">
        <f t="shared" si="45"/>
        <v>0.00083431856058484</v>
      </c>
      <c r="I415" s="4">
        <f t="shared" si="50"/>
        <v>9.261193622226E-05</v>
      </c>
      <c r="J415">
        <f t="shared" si="51"/>
        <v>2.005573462944327E-07</v>
      </c>
      <c r="K415" s="8">
        <f t="shared" si="46"/>
        <v>0.15199619968601644</v>
      </c>
    </row>
    <row r="416" spans="2:11" ht="12.75">
      <c r="B416" s="2">
        <v>38215</v>
      </c>
      <c r="C416" s="3">
        <v>656.02</v>
      </c>
      <c r="D416">
        <f t="shared" si="47"/>
        <v>1.0102562523099667</v>
      </c>
      <c r="E416">
        <f t="shared" si="48"/>
        <v>0.01020401383130316</v>
      </c>
      <c r="F416" s="4">
        <f t="shared" si="49"/>
        <v>0.00010412189826942618</v>
      </c>
      <c r="G416" s="4">
        <f t="shared" si="44"/>
        <v>0.005982756996977176</v>
      </c>
      <c r="H416">
        <f t="shared" si="45"/>
        <v>0.0001372247371464469</v>
      </c>
      <c r="I416" s="4">
        <f t="shared" si="50"/>
        <v>9.348057807776837E-05</v>
      </c>
      <c r="J416">
        <f t="shared" si="51"/>
        <v>3.2986715660203586E-08</v>
      </c>
      <c r="K416" s="8">
        <f t="shared" si="46"/>
        <v>0.152845993864828</v>
      </c>
    </row>
    <row r="417" spans="2:11" ht="12.75">
      <c r="B417" s="1">
        <v>38216</v>
      </c>
      <c r="C417" s="3">
        <v>658.63</v>
      </c>
      <c r="D417">
        <f t="shared" si="47"/>
        <v>1.0039785372397183</v>
      </c>
      <c r="E417">
        <f t="shared" si="48"/>
        <v>0.003970643789764172</v>
      </c>
      <c r="F417" s="4">
        <f t="shared" si="49"/>
        <v>1.5766012105192785E-05</v>
      </c>
      <c r="G417" s="4">
        <f t="shared" si="44"/>
        <v>0.005772694090925983</v>
      </c>
      <c r="H417">
        <f t="shared" si="45"/>
        <v>5.305596724869763E-05</v>
      </c>
      <c r="I417" s="4">
        <f t="shared" si="50"/>
        <v>9.019834517071848E-05</v>
      </c>
      <c r="J417">
        <f t="shared" si="51"/>
        <v>1.2753838280936932E-08</v>
      </c>
      <c r="K417" s="8">
        <f t="shared" si="46"/>
        <v>0.1501545797939889</v>
      </c>
    </row>
    <row r="418" spans="2:11" ht="12.75">
      <c r="B418" s="2">
        <v>38217</v>
      </c>
      <c r="C418" s="3">
        <v>665.41</v>
      </c>
      <c r="D418">
        <f t="shared" si="47"/>
        <v>1.0102940953190713</v>
      </c>
      <c r="E418">
        <f t="shared" si="48"/>
        <v>0.010241471951714183</v>
      </c>
      <c r="F418" s="4">
        <f t="shared" si="49"/>
        <v>0.00010488774773774832</v>
      </c>
      <c r="G418" s="4">
        <f t="shared" si="44"/>
        <v>0.005819317600380895</v>
      </c>
      <c r="H418">
        <f t="shared" si="45"/>
        <v>9.785805805632999E-05</v>
      </c>
      <c r="I418" s="4">
        <f t="shared" si="50"/>
        <v>9.092683750595149E-05</v>
      </c>
      <c r="J418">
        <f t="shared" si="51"/>
        <v>2.352357164815625E-08</v>
      </c>
      <c r="K418" s="8">
        <f t="shared" si="46"/>
        <v>0.15075088219833355</v>
      </c>
    </row>
    <row r="419" spans="2:11" ht="12.75">
      <c r="B419" s="1">
        <v>38218</v>
      </c>
      <c r="C419" s="3">
        <v>666.56</v>
      </c>
      <c r="D419">
        <f t="shared" si="47"/>
        <v>1.0017282577658886</v>
      </c>
      <c r="E419">
        <f t="shared" si="48"/>
        <v>0.001726766046905216</v>
      </c>
      <c r="F419" s="4">
        <f t="shared" si="49"/>
        <v>2.981720980744667E-06</v>
      </c>
      <c r="G419" s="4">
        <f t="shared" si="44"/>
        <v>0.0054954413213592745</v>
      </c>
      <c r="H419">
        <f t="shared" si="45"/>
        <v>4.173321953572083E-05</v>
      </c>
      <c r="I419" s="4">
        <f t="shared" si="50"/>
        <v>8.586627064623866E-05</v>
      </c>
      <c r="J419">
        <f t="shared" si="51"/>
        <v>1.0032023926855968E-08</v>
      </c>
      <c r="K419" s="8">
        <f t="shared" si="46"/>
        <v>0.14650617616871295</v>
      </c>
    </row>
    <row r="420" spans="2:11" ht="12.75">
      <c r="B420" s="2">
        <v>38219</v>
      </c>
      <c r="C420" s="3">
        <v>664.52</v>
      </c>
      <c r="D420">
        <f t="shared" si="47"/>
        <v>0.9969395103216515</v>
      </c>
      <c r="E420">
        <f t="shared" si="48"/>
        <v>-0.0030651825543291365</v>
      </c>
      <c r="F420" s="4">
        <f t="shared" si="49"/>
        <v>9.39534409136369E-06</v>
      </c>
      <c r="G420" s="4">
        <f t="shared" si="44"/>
        <v>0.00547154084635665</v>
      </c>
      <c r="H420">
        <f t="shared" si="45"/>
        <v>1.4100437717331182E-05</v>
      </c>
      <c r="I420" s="4">
        <f t="shared" si="50"/>
        <v>8.549282572432266E-05</v>
      </c>
      <c r="J420">
        <f t="shared" si="51"/>
        <v>3.3895282974353805E-09</v>
      </c>
      <c r="K420" s="8">
        <f t="shared" si="46"/>
        <v>0.14619288303131006</v>
      </c>
    </row>
    <row r="421" spans="2:11" ht="12.75">
      <c r="B421" s="1">
        <v>38222</v>
      </c>
      <c r="C421" s="3">
        <v>679.23</v>
      </c>
      <c r="D421">
        <f t="shared" si="47"/>
        <v>1.0221362788177935</v>
      </c>
      <c r="E421">
        <f t="shared" si="48"/>
        <v>0.02189482811471859</v>
      </c>
      <c r="F421" s="4">
        <f t="shared" si="49"/>
        <v>0.00047938349817307164</v>
      </c>
      <c r="G421" s="4">
        <f t="shared" si="44"/>
        <v>0.005929424705234827</v>
      </c>
      <c r="H421">
        <f t="shared" si="45"/>
        <v>0.00018233108482379798</v>
      </c>
      <c r="I421" s="4">
        <f t="shared" si="50"/>
        <v>9.264726101929417E-05</v>
      </c>
      <c r="J421">
        <f t="shared" si="51"/>
        <v>4.3829587698028364E-08</v>
      </c>
      <c r="K421" s="8">
        <f t="shared" si="46"/>
        <v>0.15215405961688644</v>
      </c>
    </row>
    <row r="422" spans="2:11" ht="12.75">
      <c r="B422" s="2">
        <v>38223</v>
      </c>
      <c r="C422" s="3">
        <v>676.86</v>
      </c>
      <c r="D422">
        <f t="shared" si="47"/>
        <v>0.9965107548253169</v>
      </c>
      <c r="E422">
        <f t="shared" si="48"/>
        <v>-0.003495346788112448</v>
      </c>
      <c r="F422" s="4">
        <f t="shared" si="49"/>
        <v>1.2217449169168006E-05</v>
      </c>
      <c r="G422" s="4">
        <f t="shared" si="44"/>
        <v>0.005850990868293444</v>
      </c>
      <c r="H422">
        <f t="shared" si="45"/>
        <v>0.00038137219045213187</v>
      </c>
      <c r="I422" s="4">
        <f t="shared" si="50"/>
        <v>9.142173231708506E-05</v>
      </c>
      <c r="J422">
        <f t="shared" si="51"/>
        <v>9.167600732022401E-08</v>
      </c>
      <c r="K422" s="8">
        <f t="shared" si="46"/>
        <v>0.1511043152178031</v>
      </c>
    </row>
    <row r="423" spans="2:11" ht="12.75">
      <c r="B423" s="1">
        <v>38224</v>
      </c>
      <c r="C423" s="3">
        <v>683.26</v>
      </c>
      <c r="D423">
        <f t="shared" si="47"/>
        <v>1.009455426528381</v>
      </c>
      <c r="E423">
        <f t="shared" si="48"/>
        <v>0.009411003787400365</v>
      </c>
      <c r="F423" s="4">
        <f t="shared" si="49"/>
        <v>8.856699228646401E-05</v>
      </c>
      <c r="G423" s="4">
        <f t="shared" si="44"/>
        <v>0.005934530230413087</v>
      </c>
      <c r="H423">
        <f t="shared" si="45"/>
        <v>0.0007127575177964999</v>
      </c>
      <c r="I423" s="4">
        <f t="shared" si="50"/>
        <v>9.272703485020449E-05</v>
      </c>
      <c r="J423">
        <f t="shared" si="51"/>
        <v>1.7133594177800478E-07</v>
      </c>
      <c r="K423" s="8">
        <f t="shared" si="46"/>
        <v>0.15211484058798017</v>
      </c>
    </row>
    <row r="424" spans="2:11" ht="12.75">
      <c r="B424" s="2">
        <v>38225</v>
      </c>
      <c r="C424" s="3">
        <v>689.02</v>
      </c>
      <c r="D424">
        <f t="shared" si="47"/>
        <v>1.008430172994175</v>
      </c>
      <c r="E424">
        <f t="shared" si="48"/>
        <v>0.008394837536279637</v>
      </c>
      <c r="F424" s="4">
        <f t="shared" si="49"/>
        <v>7.047329726052957E-05</v>
      </c>
      <c r="G424" s="4">
        <f t="shared" si="44"/>
        <v>0.0059095926341067775</v>
      </c>
      <c r="H424">
        <f t="shared" si="45"/>
        <v>0.0006413306286436849</v>
      </c>
      <c r="I424" s="4">
        <f t="shared" si="50"/>
        <v>9.23373849079184E-05</v>
      </c>
      <c r="J424">
        <f t="shared" si="51"/>
        <v>1.541660165008858E-07</v>
      </c>
      <c r="K424" s="8">
        <f t="shared" si="46"/>
        <v>0.1518084474686912</v>
      </c>
    </row>
    <row r="425" spans="2:11" ht="12.75">
      <c r="B425" s="1">
        <v>38226</v>
      </c>
      <c r="C425" s="3">
        <v>690.92</v>
      </c>
      <c r="D425">
        <f t="shared" si="47"/>
        <v>1.0027575396940582</v>
      </c>
      <c r="E425">
        <f t="shared" si="48"/>
        <v>0.0027537446565196687</v>
      </c>
      <c r="F425" s="4">
        <f t="shared" si="49"/>
        <v>7.583109633310628E-06</v>
      </c>
      <c r="G425" s="4">
        <f t="shared" si="44"/>
        <v>0.0059068707930761966</v>
      </c>
      <c r="H425">
        <f t="shared" si="45"/>
        <v>0.0006184233247331373</v>
      </c>
      <c r="I425" s="4">
        <f t="shared" si="50"/>
        <v>9.229485614181557E-05</v>
      </c>
      <c r="J425">
        <f t="shared" si="51"/>
        <v>1.4865945306085033E-07</v>
      </c>
      <c r="K425" s="8">
        <f t="shared" si="46"/>
        <v>0.1517779601002355</v>
      </c>
    </row>
    <row r="426" spans="2:11" ht="12.75">
      <c r="B426" s="2">
        <v>38229</v>
      </c>
      <c r="C426" s="3">
        <v>689.2</v>
      </c>
      <c r="D426">
        <f t="shared" si="47"/>
        <v>0.9975105656226482</v>
      </c>
      <c r="E426">
        <f t="shared" si="48"/>
        <v>-0.0024925381713090215</v>
      </c>
      <c r="F426" s="4">
        <f t="shared" si="49"/>
        <v>6.212746535432521E-06</v>
      </c>
      <c r="G426" s="4">
        <f t="shared" si="44"/>
        <v>0.005878705410590625</v>
      </c>
      <c r="H426">
        <f t="shared" si="45"/>
        <v>0.0007974336098396313</v>
      </c>
      <c r="I426" s="4">
        <f t="shared" si="50"/>
        <v>9.185477204047852E-05</v>
      </c>
      <c r="J426">
        <f t="shared" si="51"/>
        <v>1.9169077159606525E-07</v>
      </c>
      <c r="K426" s="8">
        <f t="shared" si="46"/>
        <v>0.15137955713114176</v>
      </c>
    </row>
    <row r="427" spans="2:11" ht="12.75">
      <c r="B427" s="1">
        <v>38230</v>
      </c>
      <c r="C427" s="3">
        <v>685.03</v>
      </c>
      <c r="D427">
        <f t="shared" si="47"/>
        <v>0.993949506674405</v>
      </c>
      <c r="E427">
        <f t="shared" si="48"/>
        <v>-0.006068871730111645</v>
      </c>
      <c r="F427" s="4">
        <f t="shared" si="49"/>
        <v>3.683120407654831E-05</v>
      </c>
      <c r="G427" s="4">
        <f t="shared" si="44"/>
        <v>0.005880574452070095</v>
      </c>
      <c r="H427">
        <f t="shared" si="45"/>
        <v>0.0007886479441484802</v>
      </c>
      <c r="I427" s="4">
        <f t="shared" si="50"/>
        <v>9.188397581359524E-05</v>
      </c>
      <c r="J427">
        <f t="shared" si="51"/>
        <v>1.8957883272800005E-07</v>
      </c>
      <c r="K427" s="8">
        <f t="shared" si="46"/>
        <v>0.15140541352678513</v>
      </c>
    </row>
    <row r="428" spans="2:11" ht="12.75">
      <c r="B428" s="2">
        <v>38231</v>
      </c>
      <c r="C428" s="3">
        <v>693.43</v>
      </c>
      <c r="D428">
        <f t="shared" si="47"/>
        <v>1.012262236690364</v>
      </c>
      <c r="E428">
        <f t="shared" si="48"/>
        <v>0.012187664462020147</v>
      </c>
      <c r="F428" s="4">
        <f t="shared" si="49"/>
        <v>0.00014853916503878884</v>
      </c>
      <c r="G428" s="4">
        <f t="shared" si="44"/>
        <v>0.005949489658230878</v>
      </c>
      <c r="H428">
        <f t="shared" si="45"/>
        <v>0.000982654157825408</v>
      </c>
      <c r="I428" s="4">
        <f t="shared" si="50"/>
        <v>9.296077590985747E-05</v>
      </c>
      <c r="J428">
        <f t="shared" si="51"/>
        <v>2.3621494178495388E-07</v>
      </c>
      <c r="K428" s="8">
        <f t="shared" si="46"/>
        <v>0.1522535393415146</v>
      </c>
    </row>
    <row r="429" spans="2:11" ht="12.75">
      <c r="B429" s="1">
        <v>38232</v>
      </c>
      <c r="C429" s="3">
        <v>694.28</v>
      </c>
      <c r="D429">
        <f t="shared" si="47"/>
        <v>1.0012257906349595</v>
      </c>
      <c r="E429">
        <f t="shared" si="48"/>
        <v>0.0012250399669977066</v>
      </c>
      <c r="F429" s="4">
        <f t="shared" si="49"/>
        <v>1.5007229207417419E-06</v>
      </c>
      <c r="G429" s="4">
        <f t="shared" si="44"/>
        <v>0.005916297177838245</v>
      </c>
      <c r="H429">
        <f t="shared" si="45"/>
        <v>0.0007119430685999945</v>
      </c>
      <c r="I429" s="4">
        <f t="shared" si="50"/>
        <v>9.244214340372258E-05</v>
      </c>
      <c r="J429">
        <f t="shared" si="51"/>
        <v>1.7114016072115253E-07</v>
      </c>
      <c r="K429" s="8">
        <f t="shared" si="46"/>
        <v>0.15188071243824988</v>
      </c>
    </row>
    <row r="430" spans="2:11" ht="12.75">
      <c r="B430" s="2">
        <v>38233</v>
      </c>
      <c r="C430" s="3">
        <v>696.67</v>
      </c>
      <c r="D430">
        <f t="shared" si="47"/>
        <v>1.0034424151639108</v>
      </c>
      <c r="E430">
        <f t="shared" si="48"/>
        <v>0.003436503615614674</v>
      </c>
      <c r="F430" s="4">
        <f t="shared" si="49"/>
        <v>1.1809557100132727E-05</v>
      </c>
      <c r="G430" s="4">
        <f t="shared" si="44"/>
        <v>0.005733759855529905</v>
      </c>
      <c r="H430">
        <f t="shared" si="45"/>
        <v>0.0002617254179323911</v>
      </c>
      <c r="I430" s="4">
        <f t="shared" si="50"/>
        <v>8.958999774265477E-05</v>
      </c>
      <c r="J430">
        <f t="shared" si="51"/>
        <v>6.291476392605555E-08</v>
      </c>
      <c r="K430" s="8">
        <f t="shared" si="46"/>
        <v>0.1496053834080919</v>
      </c>
    </row>
    <row r="431" spans="2:11" ht="12.75">
      <c r="B431" s="1">
        <v>38236</v>
      </c>
      <c r="C431" s="3">
        <v>697.36</v>
      </c>
      <c r="D431">
        <f t="shared" si="47"/>
        <v>1.00099042588313</v>
      </c>
      <c r="E431">
        <f t="shared" si="48"/>
        <v>0.0009899357350251483</v>
      </c>
      <c r="F431" s="4">
        <f t="shared" si="49"/>
        <v>9.799727594797808E-07</v>
      </c>
      <c r="G431" s="4">
        <f t="shared" si="44"/>
        <v>0.005610609739631147</v>
      </c>
      <c r="H431">
        <f t="shared" si="45"/>
        <v>3.631867033059536E-05</v>
      </c>
      <c r="I431" s="4">
        <f t="shared" si="50"/>
        <v>8.766577718173667E-05</v>
      </c>
      <c r="J431">
        <f t="shared" si="51"/>
        <v>8.730449598700807E-09</v>
      </c>
      <c r="K431" s="8">
        <f t="shared" si="46"/>
        <v>0.14803466378870353</v>
      </c>
    </row>
    <row r="432" spans="2:11" ht="12.75">
      <c r="B432" s="2">
        <v>38237</v>
      </c>
      <c r="C432" s="3">
        <v>695.68</v>
      </c>
      <c r="D432">
        <f t="shared" si="47"/>
        <v>0.9975909143053802</v>
      </c>
      <c r="E432">
        <f t="shared" si="48"/>
        <v>-0.002411992210530798</v>
      </c>
      <c r="F432" s="4">
        <f t="shared" si="49"/>
        <v>5.817706423661246E-06</v>
      </c>
      <c r="G432" s="4">
        <f t="shared" si="44"/>
        <v>0.005609129903542953</v>
      </c>
      <c r="H432">
        <f t="shared" si="45"/>
        <v>3.989061228281175E-05</v>
      </c>
      <c r="I432" s="4">
        <f t="shared" si="50"/>
        <v>8.764265474285864E-05</v>
      </c>
      <c r="J432">
        <f t="shared" si="51"/>
        <v>9.589089491060518E-09</v>
      </c>
      <c r="K432" s="8">
        <f t="shared" si="46"/>
        <v>0.14801441285679542</v>
      </c>
    </row>
    <row r="433" spans="2:11" ht="12.75">
      <c r="B433" s="1">
        <v>38238</v>
      </c>
      <c r="C433" s="3">
        <v>693.66</v>
      </c>
      <c r="D433">
        <f t="shared" si="47"/>
        <v>0.9970963661453542</v>
      </c>
      <c r="E433">
        <f t="shared" si="48"/>
        <v>-0.0029078575775045743</v>
      </c>
      <c r="F433" s="4">
        <f t="shared" si="49"/>
        <v>8.455635691050771E-06</v>
      </c>
      <c r="G433" s="4">
        <f t="shared" si="44"/>
        <v>0.005582889825537107</v>
      </c>
      <c r="H433">
        <f t="shared" si="45"/>
        <v>8.645932614036964E-05</v>
      </c>
      <c r="I433" s="4">
        <f t="shared" si="50"/>
        <v>8.72326535240173E-05</v>
      </c>
      <c r="J433">
        <f t="shared" si="51"/>
        <v>2.078349186066578E-08</v>
      </c>
      <c r="K433" s="8">
        <f t="shared" si="46"/>
        <v>0.1476582795106294</v>
      </c>
    </row>
    <row r="434" spans="2:11" ht="12.75">
      <c r="B434" s="2">
        <v>38239</v>
      </c>
      <c r="C434" s="3">
        <v>687.44</v>
      </c>
      <c r="D434">
        <f t="shared" si="47"/>
        <v>0.9910330709569531</v>
      </c>
      <c r="E434">
        <f t="shared" si="48"/>
        <v>-0.00900737391031755</v>
      </c>
      <c r="F434" s="4">
        <f t="shared" si="49"/>
        <v>8.113278476026927E-05</v>
      </c>
      <c r="G434" s="4">
        <f t="shared" si="44"/>
        <v>0.00566318148147486</v>
      </c>
      <c r="H434">
        <f t="shared" si="45"/>
        <v>1.4595238925006672E-06</v>
      </c>
      <c r="I434" s="4">
        <f t="shared" si="50"/>
        <v>8.848721064804468E-05</v>
      </c>
      <c r="J434">
        <f t="shared" si="51"/>
        <v>3.5084708954342964E-10</v>
      </c>
      <c r="K434" s="8">
        <f t="shared" si="46"/>
        <v>0.14873370482254109</v>
      </c>
    </row>
    <row r="435" spans="2:11" ht="12.75">
      <c r="B435" s="1">
        <v>38240</v>
      </c>
      <c r="C435" s="3">
        <v>691.91</v>
      </c>
      <c r="D435">
        <f t="shared" si="47"/>
        <v>1.0065023856627486</v>
      </c>
      <c r="E435">
        <f t="shared" si="48"/>
        <v>0.0064813363509841565</v>
      </c>
      <c r="F435" s="4">
        <f t="shared" si="49"/>
        <v>4.200772089458862E-05</v>
      </c>
      <c r="G435" s="4">
        <f t="shared" si="44"/>
        <v>0.005704293846904447</v>
      </c>
      <c r="H435">
        <f t="shared" si="45"/>
        <v>4.5470903636295236E-05</v>
      </c>
      <c r="I435" s="4">
        <f t="shared" si="50"/>
        <v>8.912959135788198E-05</v>
      </c>
      <c r="J435">
        <f t="shared" si="51"/>
        <v>1.093050568180174E-08</v>
      </c>
      <c r="K435" s="8">
        <f t="shared" si="46"/>
        <v>0.14926374379952437</v>
      </c>
    </row>
    <row r="436" spans="2:11" ht="12.75">
      <c r="B436" s="2">
        <v>38243</v>
      </c>
      <c r="C436" s="3">
        <v>702.62</v>
      </c>
      <c r="D436">
        <f t="shared" si="47"/>
        <v>1.0154788917633797</v>
      </c>
      <c r="E436">
        <f t="shared" si="48"/>
        <v>0.015360315769467451</v>
      </c>
      <c r="F436" s="4">
        <f t="shared" si="49"/>
        <v>0.00023593930053775045</v>
      </c>
      <c r="G436" s="4">
        <f t="shared" si="44"/>
        <v>0.0057517849158143855</v>
      </c>
      <c r="H436">
        <f t="shared" si="45"/>
        <v>0.0012838729037749398</v>
      </c>
      <c r="I436" s="4">
        <f t="shared" si="50"/>
        <v>8.987163930959977E-05</v>
      </c>
      <c r="J436">
        <f t="shared" si="51"/>
        <v>3.0862329417666826E-07</v>
      </c>
      <c r="K436" s="8">
        <f t="shared" si="46"/>
        <v>0.14963540357768204</v>
      </c>
    </row>
    <row r="437" spans="2:11" ht="12.75">
      <c r="B437" s="1">
        <v>38244</v>
      </c>
      <c r="C437" s="3">
        <v>699.57</v>
      </c>
      <c r="D437">
        <f t="shared" si="47"/>
        <v>0.9956591044946059</v>
      </c>
      <c r="E437">
        <f t="shared" si="48"/>
        <v>-0.004350344547071545</v>
      </c>
      <c r="F437" s="4">
        <f t="shared" si="49"/>
        <v>1.8925497678235126E-05</v>
      </c>
      <c r="G437" s="4">
        <f t="shared" si="44"/>
        <v>0.0057160585552543134</v>
      </c>
      <c r="H437">
        <f t="shared" si="45"/>
        <v>0.0005802384007530545</v>
      </c>
      <c r="I437" s="4">
        <f t="shared" si="50"/>
        <v>8.931341492584865E-05</v>
      </c>
      <c r="J437">
        <f t="shared" si="51"/>
        <v>1.3948038479640734E-07</v>
      </c>
      <c r="K437" s="8">
        <f t="shared" si="46"/>
        <v>0.14931002523361606</v>
      </c>
    </row>
    <row r="438" spans="2:11" ht="12.75">
      <c r="B438" s="2">
        <v>38245</v>
      </c>
      <c r="C438" s="3">
        <v>700.91</v>
      </c>
      <c r="D438">
        <f t="shared" si="47"/>
        <v>1.0019154623554467</v>
      </c>
      <c r="E438">
        <f t="shared" si="48"/>
        <v>0.001913630196676835</v>
      </c>
      <c r="F438" s="4">
        <f t="shared" si="49"/>
        <v>3.6619805296334217E-06</v>
      </c>
      <c r="G438" s="4">
        <f t="shared" si="44"/>
        <v>0.005692989210607314</v>
      </c>
      <c r="H438">
        <f t="shared" si="45"/>
        <v>0.0004339528018819534</v>
      </c>
      <c r="I438" s="4">
        <f t="shared" si="50"/>
        <v>8.895295641573927E-05</v>
      </c>
      <c r="J438">
        <f t="shared" si="51"/>
        <v>1.0431557737546957E-07</v>
      </c>
      <c r="K438" s="8">
        <f t="shared" si="46"/>
        <v>0.1490374456624608</v>
      </c>
    </row>
    <row r="439" spans="2:11" ht="12.75">
      <c r="B439" s="1">
        <v>38246</v>
      </c>
      <c r="C439" s="3">
        <v>700.03</v>
      </c>
      <c r="D439">
        <f t="shared" si="47"/>
        <v>0.9987444893067584</v>
      </c>
      <c r="E439">
        <f t="shared" si="48"/>
        <v>-0.0012562995071039634</v>
      </c>
      <c r="F439" s="4">
        <f t="shared" si="49"/>
        <v>1.5782884515496614E-06</v>
      </c>
      <c r="G439" s="4">
        <f t="shared" si="44"/>
        <v>0.005678454453444113</v>
      </c>
      <c r="H439">
        <f t="shared" si="45"/>
        <v>0.0005564569690450769</v>
      </c>
      <c r="I439" s="4">
        <f t="shared" si="50"/>
        <v>8.872585083506427E-05</v>
      </c>
      <c r="J439">
        <f t="shared" si="51"/>
        <v>1.3376369448198965E-07</v>
      </c>
      <c r="K439" s="8">
        <f t="shared" si="46"/>
        <v>0.14882211457019945</v>
      </c>
    </row>
    <row r="440" spans="2:11" ht="12.75">
      <c r="B440" s="2">
        <v>38247</v>
      </c>
      <c r="C440" s="3">
        <v>701.86</v>
      </c>
      <c r="D440">
        <f t="shared" si="47"/>
        <v>1.002614173678271</v>
      </c>
      <c r="E440">
        <f t="shared" si="48"/>
        <v>0.0026107626696137165</v>
      </c>
      <c r="F440" s="4">
        <f t="shared" si="49"/>
        <v>6.8160817170485396E-06</v>
      </c>
      <c r="G440" s="4">
        <f t="shared" si="44"/>
        <v>0.005673516787861583</v>
      </c>
      <c r="H440">
        <f t="shared" si="45"/>
        <v>0.0008778466305618002</v>
      </c>
      <c r="I440" s="4">
        <f t="shared" si="50"/>
        <v>8.864869981033724E-05</v>
      </c>
      <c r="J440">
        <f t="shared" si="51"/>
        <v>2.1102082465427892E-07</v>
      </c>
      <c r="K440" s="8">
        <f t="shared" si="46"/>
        <v>0.14869236613364098</v>
      </c>
    </row>
    <row r="441" spans="2:11" ht="12.75">
      <c r="B441" s="1">
        <v>38250</v>
      </c>
      <c r="C441" s="3">
        <v>700.17</v>
      </c>
      <c r="D441">
        <f t="shared" si="47"/>
        <v>0.9975921123870857</v>
      </c>
      <c r="E441">
        <f t="shared" si="48"/>
        <v>-0.002410791236294868</v>
      </c>
      <c r="F441" s="4">
        <f t="shared" si="49"/>
        <v>5.8119143849961386E-06</v>
      </c>
      <c r="G441" s="4">
        <f t="shared" si="44"/>
        <v>0.0056783317246235565</v>
      </c>
      <c r="H441">
        <f t="shared" si="45"/>
        <v>0.0007961524252418774</v>
      </c>
      <c r="I441" s="4">
        <f t="shared" si="50"/>
        <v>8.872393319724307E-05</v>
      </c>
      <c r="J441">
        <f t="shared" si="51"/>
        <v>1.9138279452929745E-07</v>
      </c>
      <c r="K441" s="8">
        <f t="shared" si="46"/>
        <v>0.14877209953710555</v>
      </c>
    </row>
    <row r="442" spans="2:11" ht="12.75">
      <c r="B442" s="2">
        <v>38251</v>
      </c>
      <c r="C442" s="3">
        <v>700.98</v>
      </c>
      <c r="D442">
        <f t="shared" si="47"/>
        <v>1.001156861904966</v>
      </c>
      <c r="E442">
        <f t="shared" si="48"/>
        <v>0.0011561932558725107</v>
      </c>
      <c r="F442" s="4">
        <f t="shared" si="49"/>
        <v>1.336782844925077E-06</v>
      </c>
      <c r="G442" s="4">
        <f t="shared" si="44"/>
        <v>0.005663040848091741</v>
      </c>
      <c r="H442">
        <f t="shared" si="45"/>
        <v>0.0011189071213806889</v>
      </c>
      <c r="I442" s="4">
        <f t="shared" si="50"/>
        <v>8.848501325143346E-05</v>
      </c>
      <c r="J442">
        <f t="shared" si="51"/>
        <v>2.689680580242041E-07</v>
      </c>
      <c r="K442" s="8">
        <f t="shared" si="46"/>
        <v>0.14850593017907504</v>
      </c>
    </row>
    <row r="443" spans="2:11" ht="12.75">
      <c r="B443" s="1">
        <v>38252</v>
      </c>
      <c r="C443" s="3">
        <v>702.1</v>
      </c>
      <c r="D443">
        <f t="shared" si="47"/>
        <v>1.0015977631316157</v>
      </c>
      <c r="E443">
        <f t="shared" si="48"/>
        <v>0.0015964880660911478</v>
      </c>
      <c r="F443" s="4">
        <f t="shared" si="49"/>
        <v>2.548774145171453E-06</v>
      </c>
      <c r="G443" s="4">
        <f t="shared" si="44"/>
        <v>0.005329646352994622</v>
      </c>
      <c r="H443">
        <f t="shared" si="45"/>
        <v>0.00027948489999106554</v>
      </c>
      <c r="I443" s="4">
        <f t="shared" si="50"/>
        <v>8.327572426554097E-05</v>
      </c>
      <c r="J443">
        <f t="shared" si="51"/>
        <v>6.718387019015999E-08</v>
      </c>
      <c r="K443" s="8">
        <f t="shared" si="46"/>
        <v>0.14422945295201567</v>
      </c>
    </row>
    <row r="444" spans="2:11" ht="12.75">
      <c r="B444" s="2">
        <v>38253</v>
      </c>
      <c r="C444" s="3">
        <v>698.91</v>
      </c>
      <c r="D444">
        <f t="shared" si="47"/>
        <v>0.9954564876798176</v>
      </c>
      <c r="E444">
        <f t="shared" si="48"/>
        <v>-0.004553865443883356</v>
      </c>
      <c r="F444" s="4">
        <f t="shared" si="49"/>
        <v>2.0737690480994956E-05</v>
      </c>
      <c r="G444" s="4">
        <f t="shared" si="44"/>
        <v>0.005246306961397376</v>
      </c>
      <c r="H444">
        <f t="shared" si="45"/>
        <v>3.849910412380616E-06</v>
      </c>
      <c r="I444" s="4">
        <f t="shared" si="50"/>
        <v>8.1973546271834E-05</v>
      </c>
      <c r="J444">
        <f t="shared" si="51"/>
        <v>9.254592337453404E-10</v>
      </c>
      <c r="K444" s="8">
        <f t="shared" si="46"/>
        <v>0.14315430556972453</v>
      </c>
    </row>
    <row r="445" spans="2:11" ht="12.75">
      <c r="B445" s="1">
        <v>38254</v>
      </c>
      <c r="C445" s="3">
        <v>697.69</v>
      </c>
      <c r="D445">
        <f t="shared" si="47"/>
        <v>0.9982544247471064</v>
      </c>
      <c r="E445">
        <f t="shared" si="48"/>
        <v>-0.0017471005446415343</v>
      </c>
      <c r="F445" s="4">
        <f t="shared" si="49"/>
        <v>3.0523603130867456E-06</v>
      </c>
      <c r="G445" s="4">
        <f t="shared" si="44"/>
        <v>0.005247945152291432</v>
      </c>
      <c r="H445">
        <f t="shared" si="45"/>
        <v>9.490076597115082E-07</v>
      </c>
      <c r="I445" s="4">
        <f t="shared" si="50"/>
        <v>8.199914300455362E-05</v>
      </c>
      <c r="J445">
        <f t="shared" si="51"/>
        <v>2.2812684127680487E-10</v>
      </c>
      <c r="K445" s="8">
        <f t="shared" si="46"/>
        <v>0.143177263276779</v>
      </c>
    </row>
    <row r="446" spans="2:11" ht="12.75">
      <c r="B446" s="2">
        <v>38257</v>
      </c>
      <c r="C446" s="3">
        <v>693.55</v>
      </c>
      <c r="D446">
        <f t="shared" si="47"/>
        <v>0.9940661325230402</v>
      </c>
      <c r="E446">
        <f t="shared" si="48"/>
        <v>-0.005951542825379159</v>
      </c>
      <c r="F446" s="4">
        <f t="shared" si="49"/>
        <v>3.542086200232214E-05</v>
      </c>
      <c r="G446" s="4">
        <f t="shared" si="44"/>
        <v>0.005281707365308984</v>
      </c>
      <c r="H446">
        <f t="shared" si="45"/>
        <v>6.746320093339827E-05</v>
      </c>
      <c r="I446" s="4">
        <f t="shared" si="50"/>
        <v>8.252667758295287E-05</v>
      </c>
      <c r="J446">
        <f t="shared" si="51"/>
        <v>1.621711560898997E-08</v>
      </c>
      <c r="K446" s="8">
        <f t="shared" si="46"/>
        <v>0.14362317054304283</v>
      </c>
    </row>
    <row r="447" spans="2:11" ht="12.75">
      <c r="B447" s="1">
        <v>38258</v>
      </c>
      <c r="C447" s="3">
        <v>694.51</v>
      </c>
      <c r="D447">
        <f t="shared" si="47"/>
        <v>1.0013841828274819</v>
      </c>
      <c r="E447">
        <f t="shared" si="48"/>
        <v>0.0013832257295291574</v>
      </c>
      <c r="F447" s="4">
        <f t="shared" si="49"/>
        <v>1.9133134188314697E-06</v>
      </c>
      <c r="G447" s="4">
        <f t="shared" si="44"/>
        <v>0.005279546642607119</v>
      </c>
      <c r="H447">
        <f t="shared" si="45"/>
        <v>2.3154849715675953E-05</v>
      </c>
      <c r="I447" s="4">
        <f t="shared" si="50"/>
        <v>8.249291629073623E-05</v>
      </c>
      <c r="J447">
        <f t="shared" si="51"/>
        <v>5.566069643191336E-09</v>
      </c>
      <c r="K447" s="8">
        <f t="shared" si="46"/>
        <v>0.14360305552206493</v>
      </c>
    </row>
    <row r="448" spans="2:11" ht="12.75">
      <c r="B448" s="2">
        <v>38259</v>
      </c>
      <c r="C448" s="3">
        <v>704.57</v>
      </c>
      <c r="D448">
        <f t="shared" si="47"/>
        <v>1.0144850326129213</v>
      </c>
      <c r="E448">
        <f t="shared" si="48"/>
        <v>0.014381126713017606</v>
      </c>
      <c r="F448" s="4">
        <f t="shared" si="49"/>
        <v>0.00020681680553586858</v>
      </c>
      <c r="G448" s="4">
        <f t="shared" si="44"/>
        <v>0.005486213816682158</v>
      </c>
      <c r="H448">
        <f t="shared" si="45"/>
        <v>8.431565827370794E-05</v>
      </c>
      <c r="I448" s="4">
        <f t="shared" si="50"/>
        <v>8.572209088565872E-05</v>
      </c>
      <c r="J448">
        <f t="shared" si="51"/>
        <v>2.0268187085025948E-08</v>
      </c>
      <c r="K448" s="8">
        <f t="shared" si="46"/>
        <v>0.14637436822969868</v>
      </c>
    </row>
    <row r="449" spans="2:11" ht="12.75">
      <c r="B449" s="1">
        <v>38260</v>
      </c>
      <c r="C449" s="3">
        <v>705.76</v>
      </c>
      <c r="D449">
        <f t="shared" si="47"/>
        <v>1.0016889734164098</v>
      </c>
      <c r="E449">
        <f t="shared" si="48"/>
        <v>0.0016875487047836213</v>
      </c>
      <c r="F449" s="4">
        <f t="shared" si="49"/>
        <v>2.847820631016878E-06</v>
      </c>
      <c r="G449" s="4">
        <f aca="true" t="shared" si="52" ref="G449:G512">SUM(F385:F449)</f>
        <v>0.005489009100115211</v>
      </c>
      <c r="H449">
        <f aca="true" t="shared" si="53" ref="H449:H512">(SUM(E385:E449))^2</f>
        <v>0.00012319034180981842</v>
      </c>
      <c r="I449" s="4">
        <f t="shared" si="50"/>
        <v>8.576576718930017E-05</v>
      </c>
      <c r="J449">
        <f t="shared" si="51"/>
        <v>2.9613062935052507E-08</v>
      </c>
      <c r="K449" s="8">
        <f t="shared" si="46"/>
        <v>0.1464036834631946</v>
      </c>
    </row>
    <row r="450" spans="2:11" ht="12.75">
      <c r="B450" s="2">
        <v>38261</v>
      </c>
      <c r="C450" s="3">
        <v>717.1</v>
      </c>
      <c r="D450">
        <f t="shared" si="47"/>
        <v>1.0160677850827478</v>
      </c>
      <c r="E450">
        <f t="shared" si="48"/>
        <v>0.015940064531899667</v>
      </c>
      <c r="F450" s="4">
        <f t="shared" si="49"/>
        <v>0.00025408565728112577</v>
      </c>
      <c r="G450" s="4">
        <f t="shared" si="52"/>
        <v>0.005733576818517974</v>
      </c>
      <c r="H450">
        <f t="shared" si="53"/>
        <v>0.0009074731306821439</v>
      </c>
      <c r="I450" s="4">
        <f t="shared" si="50"/>
        <v>8.958713778934334E-05</v>
      </c>
      <c r="J450">
        <f t="shared" si="51"/>
        <v>2.181425794909E-07</v>
      </c>
      <c r="K450" s="8">
        <f t="shared" si="46"/>
        <v>0.14947323774663848</v>
      </c>
    </row>
    <row r="451" spans="2:11" ht="12.75">
      <c r="B451" s="1">
        <v>38264</v>
      </c>
      <c r="C451" s="3">
        <v>726.79</v>
      </c>
      <c r="D451">
        <f t="shared" si="47"/>
        <v>1.0135127597266769</v>
      </c>
      <c r="E451">
        <f t="shared" si="48"/>
        <v>0.013422276595518628</v>
      </c>
      <c r="F451" s="4">
        <f t="shared" si="49"/>
        <v>0.00018015750900660712</v>
      </c>
      <c r="G451" s="4">
        <f t="shared" si="52"/>
        <v>0.005898166776854391</v>
      </c>
      <c r="H451">
        <f t="shared" si="53"/>
        <v>0.002255503821636661</v>
      </c>
      <c r="I451" s="4">
        <f t="shared" si="50"/>
        <v>9.215885588834987E-05</v>
      </c>
      <c r="J451">
        <f t="shared" si="51"/>
        <v>5.421884186626589E-07</v>
      </c>
      <c r="K451" s="8">
        <f aca="true" t="shared" si="54" ref="K451:K514">SQRT(I451-J451)*SQRT(250)</f>
        <v>0.15134122659547133</v>
      </c>
    </row>
    <row r="452" spans="2:11" ht="12.75">
      <c r="B452" s="2">
        <v>38265</v>
      </c>
      <c r="C452" s="3">
        <v>726.7</v>
      </c>
      <c r="D452">
        <f t="shared" si="47"/>
        <v>0.9998761678063816</v>
      </c>
      <c r="E452">
        <f t="shared" si="48"/>
        <v>-0.0001238398614575566</v>
      </c>
      <c r="F452" s="4">
        <f t="shared" si="49"/>
        <v>1.533631128582681E-08</v>
      </c>
      <c r="G452" s="4">
        <f t="shared" si="52"/>
        <v>0.005774019604251581</v>
      </c>
      <c r="H452">
        <f t="shared" si="53"/>
        <v>0.00342355212113998</v>
      </c>
      <c r="I452" s="4">
        <f t="shared" si="50"/>
        <v>9.021905631643095E-05</v>
      </c>
      <c r="J452">
        <f t="shared" si="51"/>
        <v>8.229692598894182E-07</v>
      </c>
      <c r="K452" s="8">
        <f t="shared" si="54"/>
        <v>0.14949589213130704</v>
      </c>
    </row>
    <row r="453" spans="2:11" ht="12.75">
      <c r="B453" s="1">
        <v>38266</v>
      </c>
      <c r="C453" s="3">
        <v>723.1</v>
      </c>
      <c r="D453">
        <f t="shared" si="47"/>
        <v>0.9950460988028071</v>
      </c>
      <c r="E453">
        <f t="shared" si="48"/>
        <v>-0.0049662124416841105</v>
      </c>
      <c r="F453" s="4">
        <f t="shared" si="49"/>
        <v>2.4663266015938055E-05</v>
      </c>
      <c r="G453" s="4">
        <f t="shared" si="52"/>
        <v>0.005796055861217033</v>
      </c>
      <c r="H453">
        <f t="shared" si="53"/>
        <v>0.0030432567516984845</v>
      </c>
      <c r="I453" s="4">
        <f t="shared" si="50"/>
        <v>9.056337283151614E-05</v>
      </c>
      <c r="J453">
        <f t="shared" si="51"/>
        <v>7.315521037736742E-07</v>
      </c>
      <c r="K453" s="8">
        <f t="shared" si="54"/>
        <v>0.1498597850723656</v>
      </c>
    </row>
    <row r="454" spans="2:11" ht="12.75">
      <c r="B454" s="2">
        <v>38267</v>
      </c>
      <c r="C454" s="3">
        <v>723.5</v>
      </c>
      <c r="D454">
        <f t="shared" si="47"/>
        <v>1.0005531738348776</v>
      </c>
      <c r="E454">
        <f t="shared" si="48"/>
        <v>0.0005530208906324032</v>
      </c>
      <c r="F454" s="4">
        <f t="shared" si="49"/>
        <v>3.058321054758565E-07</v>
      </c>
      <c r="G454" s="4">
        <f t="shared" si="52"/>
        <v>0.005794186380380824</v>
      </c>
      <c r="H454">
        <f t="shared" si="53"/>
        <v>0.002942394989407494</v>
      </c>
      <c r="I454" s="4">
        <f t="shared" si="50"/>
        <v>9.053416219345037E-05</v>
      </c>
      <c r="J454">
        <f t="shared" si="51"/>
        <v>7.0730648783834E-07</v>
      </c>
      <c r="K454" s="8">
        <f t="shared" si="54"/>
        <v>0.14985564362546713</v>
      </c>
    </row>
    <row r="455" spans="2:11" ht="12.75">
      <c r="B455" s="1">
        <v>38268</v>
      </c>
      <c r="C455" s="3">
        <v>721.73</v>
      </c>
      <c r="D455">
        <f t="shared" si="47"/>
        <v>0.9975535590877678</v>
      </c>
      <c r="E455">
        <f t="shared" si="48"/>
        <v>-0.00244943833848285</v>
      </c>
      <c r="F455" s="4">
        <f t="shared" si="49"/>
        <v>5.999748174029624E-06</v>
      </c>
      <c r="G455" s="4">
        <f t="shared" si="52"/>
        <v>0.005727945223258778</v>
      </c>
      <c r="H455">
        <f t="shared" si="53"/>
        <v>0.0036353512590340835</v>
      </c>
      <c r="I455" s="4">
        <f t="shared" si="50"/>
        <v>8.94991441134184E-05</v>
      </c>
      <c r="J455">
        <f t="shared" si="51"/>
        <v>8.738825141908855E-07</v>
      </c>
      <c r="K455" s="8">
        <f t="shared" si="54"/>
        <v>0.14884997614983647</v>
      </c>
    </row>
    <row r="456" spans="2:11" ht="12.75">
      <c r="B456" s="2">
        <v>38271</v>
      </c>
      <c r="C456" s="3">
        <v>722.96</v>
      </c>
      <c r="D456">
        <f t="shared" si="47"/>
        <v>1.0017042384271126</v>
      </c>
      <c r="E456">
        <f t="shared" si="48"/>
        <v>0.0017027878606446544</v>
      </c>
      <c r="F456" s="4">
        <f t="shared" si="49"/>
        <v>2.899486498358799E-06</v>
      </c>
      <c r="G456" s="4">
        <f t="shared" si="52"/>
        <v>0.005488320978049385</v>
      </c>
      <c r="H456">
        <f t="shared" si="53"/>
        <v>0.0060170793741403175</v>
      </c>
      <c r="I456" s="4">
        <f t="shared" si="50"/>
        <v>8.575501528202164E-05</v>
      </c>
      <c r="J456">
        <f t="shared" si="51"/>
        <v>1.4464133110914225E-06</v>
      </c>
      <c r="K456" s="8">
        <f t="shared" si="54"/>
        <v>0.14517971791105172</v>
      </c>
    </row>
    <row r="457" spans="2:11" ht="12.75">
      <c r="B457" s="1">
        <v>38272</v>
      </c>
      <c r="C457" s="3">
        <v>716.44</v>
      </c>
      <c r="D457">
        <f t="shared" si="47"/>
        <v>0.9909815204160674</v>
      </c>
      <c r="E457">
        <f t="shared" si="48"/>
        <v>-0.009059392236642488</v>
      </c>
      <c r="F457" s="4">
        <f t="shared" si="49"/>
        <v>8.207258769733818E-05</v>
      </c>
      <c r="G457" s="4">
        <f t="shared" si="52"/>
        <v>0.00546112012739948</v>
      </c>
      <c r="H457">
        <f t="shared" si="53"/>
        <v>0.003370621008323495</v>
      </c>
      <c r="I457" s="4">
        <f t="shared" si="50"/>
        <v>8.533000199061687E-05</v>
      </c>
      <c r="J457">
        <f t="shared" si="51"/>
        <v>8.102454346931479E-07</v>
      </c>
      <c r="K457" s="8">
        <f t="shared" si="54"/>
        <v>0.14536140869907985</v>
      </c>
    </row>
    <row r="458" spans="2:11" ht="12.75">
      <c r="B458" s="2">
        <v>38273</v>
      </c>
      <c r="C458" s="3">
        <v>724.19</v>
      </c>
      <c r="D458">
        <f aca="true" t="shared" si="55" ref="D458:D521">C458/C457</f>
        <v>1.0108173747976104</v>
      </c>
      <c r="E458">
        <f aca="true" t="shared" si="56" ref="E458:E521">LN(D458)</f>
        <v>0.010759285538909454</v>
      </c>
      <c r="F458" s="4">
        <f aca="true" t="shared" si="57" ref="F458:F521">E458^2</f>
        <v>0.0001157622253077861</v>
      </c>
      <c r="G458" s="4">
        <f t="shared" si="52"/>
        <v>0.0055340285429580464</v>
      </c>
      <c r="H458">
        <f t="shared" si="53"/>
        <v>0.0038775595015787838</v>
      </c>
      <c r="I458" s="4">
        <f aca="true" t="shared" si="58" ref="I458:I521">(1/($C$3-1))*G458</f>
        <v>8.646919598371948E-05</v>
      </c>
      <c r="J458">
        <f aca="true" t="shared" si="59" ref="J458:J521">(1/($C$3*($C$3-1)))*H458</f>
        <v>9.321056494179769E-07</v>
      </c>
      <c r="K458" s="8">
        <f t="shared" si="54"/>
        <v>0.14623362330044132</v>
      </c>
    </row>
    <row r="459" spans="2:11" ht="12.75">
      <c r="B459" s="1">
        <v>38274</v>
      </c>
      <c r="C459" s="3">
        <v>717.78</v>
      </c>
      <c r="D459">
        <f t="shared" si="55"/>
        <v>0.9911487316864358</v>
      </c>
      <c r="E459">
        <f t="shared" si="56"/>
        <v>-0.008890673485099558</v>
      </c>
      <c r="F459" s="4">
        <f t="shared" si="57"/>
        <v>7.904407501865231E-05</v>
      </c>
      <c r="G459" s="4">
        <f t="shared" si="52"/>
        <v>0.005330149464915056</v>
      </c>
      <c r="H459">
        <f t="shared" si="53"/>
        <v>0.004927997763642559</v>
      </c>
      <c r="I459" s="4">
        <f t="shared" si="58"/>
        <v>8.328358538929775E-05</v>
      </c>
      <c r="J459">
        <f t="shared" si="59"/>
        <v>1.1846148470294613E-06</v>
      </c>
      <c r="K459" s="8">
        <f t="shared" si="54"/>
        <v>0.14326458960806426</v>
      </c>
    </row>
    <row r="460" spans="2:11" ht="12.75">
      <c r="B460" s="2">
        <v>38275</v>
      </c>
      <c r="C460" s="3">
        <v>713.8</v>
      </c>
      <c r="D460">
        <f t="shared" si="55"/>
        <v>0.9944551255259272</v>
      </c>
      <c r="E460">
        <f t="shared" si="56"/>
        <v>-0.005560304354807834</v>
      </c>
      <c r="F460" s="4">
        <f t="shared" si="57"/>
        <v>3.091698451809496E-05</v>
      </c>
      <c r="G460" s="4">
        <f t="shared" si="52"/>
        <v>0.005319650933570008</v>
      </c>
      <c r="H460">
        <f t="shared" si="53"/>
        <v>0.0033876946775913052</v>
      </c>
      <c r="I460" s="4">
        <f t="shared" si="58"/>
        <v>8.311954583703138E-05</v>
      </c>
      <c r="J460">
        <f t="shared" si="59"/>
        <v>8.143496821132946E-07</v>
      </c>
      <c r="K460" s="8">
        <f t="shared" si="54"/>
        <v>0.14344441097069455</v>
      </c>
    </row>
    <row r="461" spans="2:11" ht="12.75">
      <c r="B461" s="1">
        <v>38278</v>
      </c>
      <c r="C461" s="3">
        <v>713.09</v>
      </c>
      <c r="D461">
        <f t="shared" si="55"/>
        <v>0.9990053236200618</v>
      </c>
      <c r="E461">
        <f t="shared" si="56"/>
        <v>-0.0009951713987715407</v>
      </c>
      <c r="F461" s="4">
        <f t="shared" si="57"/>
        <v>9.90366112932905E-07</v>
      </c>
      <c r="G461" s="4">
        <f t="shared" si="52"/>
        <v>0.005206388664880744</v>
      </c>
      <c r="H461">
        <f t="shared" si="53"/>
        <v>0.004610089116753684</v>
      </c>
      <c r="I461" s="4">
        <f t="shared" si="58"/>
        <v>8.134982288876163E-05</v>
      </c>
      <c r="J461">
        <f t="shared" si="59"/>
        <v>1.1081944992196357E-06</v>
      </c>
      <c r="K461" s="8">
        <f t="shared" si="54"/>
        <v>0.14163476655604548</v>
      </c>
    </row>
    <row r="462" spans="2:11" ht="12.75">
      <c r="B462" s="2">
        <v>38279</v>
      </c>
      <c r="C462" s="3">
        <v>723.85</v>
      </c>
      <c r="D462">
        <f t="shared" si="55"/>
        <v>1.0150892594202696</v>
      </c>
      <c r="E462">
        <f t="shared" si="56"/>
        <v>0.014976548942764357</v>
      </c>
      <c r="F462" s="4">
        <f t="shared" si="57"/>
        <v>0.00022429701823501618</v>
      </c>
      <c r="G462" s="4">
        <f t="shared" si="52"/>
        <v>0.005417541241068672</v>
      </c>
      <c r="H462">
        <f t="shared" si="53"/>
        <v>0.006280350038905763</v>
      </c>
      <c r="I462" s="4">
        <f t="shared" si="58"/>
        <v>8.4649081891698E-05</v>
      </c>
      <c r="J462">
        <f t="shared" si="59"/>
        <v>1.5096995285831162E-06</v>
      </c>
      <c r="K462" s="8">
        <f t="shared" si="54"/>
        <v>0.14416950298443398</v>
      </c>
    </row>
    <row r="463" spans="2:11" ht="12.75">
      <c r="B463" s="1">
        <v>38280</v>
      </c>
      <c r="C463" s="3">
        <v>713.77</v>
      </c>
      <c r="D463">
        <f t="shared" si="55"/>
        <v>0.986074462941217</v>
      </c>
      <c r="E463">
        <f t="shared" si="56"/>
        <v>-0.014023407006652168</v>
      </c>
      <c r="F463" s="4">
        <f t="shared" si="57"/>
        <v>0.00019665594407422112</v>
      </c>
      <c r="G463" s="4">
        <f t="shared" si="52"/>
        <v>0.0051608865258834175</v>
      </c>
      <c r="H463">
        <f t="shared" si="53"/>
        <v>0.0019302103365115878</v>
      </c>
      <c r="I463" s="4">
        <f t="shared" si="58"/>
        <v>8.06388519669284E-05</v>
      </c>
      <c r="J463">
        <f t="shared" si="59"/>
        <v>4.639928693537471E-07</v>
      </c>
      <c r="K463" s="8">
        <f t="shared" si="54"/>
        <v>0.14157582694229146</v>
      </c>
    </row>
    <row r="464" spans="2:11" ht="12.75">
      <c r="B464" s="2">
        <v>38281</v>
      </c>
      <c r="C464" s="3">
        <v>710.9</v>
      </c>
      <c r="D464">
        <f t="shared" si="55"/>
        <v>0.9959790969079676</v>
      </c>
      <c r="E464">
        <f t="shared" si="56"/>
        <v>-0.004029008657963002</v>
      </c>
      <c r="F464" s="4">
        <f t="shared" si="57"/>
        <v>1.6232910765940834E-05</v>
      </c>
      <c r="G464" s="4">
        <f t="shared" si="52"/>
        <v>0.004693374742309842</v>
      </c>
      <c r="H464">
        <f t="shared" si="53"/>
        <v>0.003831529194074532</v>
      </c>
      <c r="I464" s="4">
        <f t="shared" si="58"/>
        <v>7.333398034859128E-05</v>
      </c>
      <c r="J464">
        <f t="shared" si="59"/>
        <v>9.210406716525317E-07</v>
      </c>
      <c r="K464" s="8">
        <f t="shared" si="54"/>
        <v>0.1345482624162597</v>
      </c>
    </row>
    <row r="465" spans="2:11" ht="12.75">
      <c r="B465" s="1">
        <v>38282</v>
      </c>
      <c r="C465" s="3">
        <v>702.79</v>
      </c>
      <c r="D465">
        <f t="shared" si="55"/>
        <v>0.9885919257279505</v>
      </c>
      <c r="E465">
        <f t="shared" si="56"/>
        <v>-0.01147364552281494</v>
      </c>
      <c r="F465" s="4">
        <f t="shared" si="57"/>
        <v>0.00013164454158321132</v>
      </c>
      <c r="G465" s="4">
        <f t="shared" si="52"/>
        <v>0.004824910928517721</v>
      </c>
      <c r="H465">
        <f t="shared" si="53"/>
        <v>0.002509662116000678</v>
      </c>
      <c r="I465" s="4">
        <f t="shared" si="58"/>
        <v>7.538923325808939E-05</v>
      </c>
      <c r="J465">
        <f t="shared" si="59"/>
        <v>6.03284162500163E-07</v>
      </c>
      <c r="K465" s="8">
        <f t="shared" si="54"/>
        <v>0.13673509890988966</v>
      </c>
    </row>
    <row r="466" spans="2:11" ht="12.75">
      <c r="B466" s="2">
        <v>38285</v>
      </c>
      <c r="C466" s="3">
        <v>686.33</v>
      </c>
      <c r="D466">
        <f t="shared" si="55"/>
        <v>0.976579063447118</v>
      </c>
      <c r="E466">
        <f t="shared" si="56"/>
        <v>-0.023699565791302855</v>
      </c>
      <c r="F466" s="4">
        <f t="shared" si="57"/>
        <v>0.0005616694186962926</v>
      </c>
      <c r="G466" s="4">
        <f t="shared" si="52"/>
        <v>0.005285403967961141</v>
      </c>
      <c r="H466">
        <f t="shared" si="53"/>
        <v>0.0013290114407843961</v>
      </c>
      <c r="I466" s="4">
        <f t="shared" si="58"/>
        <v>8.258443699939283E-05</v>
      </c>
      <c r="J466">
        <f t="shared" si="59"/>
        <v>3.1947390403471063E-07</v>
      </c>
      <c r="K466" s="8">
        <f t="shared" si="54"/>
        <v>0.14340934688450235</v>
      </c>
    </row>
    <row r="467" spans="2:11" ht="12.75">
      <c r="B467" s="1">
        <v>38286</v>
      </c>
      <c r="C467" s="3">
        <v>690.12</v>
      </c>
      <c r="D467">
        <f t="shared" si="55"/>
        <v>1.0055221249253274</v>
      </c>
      <c r="E467">
        <f t="shared" si="56"/>
        <v>0.005506933892343578</v>
      </c>
      <c r="F467" s="4">
        <f t="shared" si="57"/>
        <v>3.032632089464239E-05</v>
      </c>
      <c r="G467" s="4">
        <f t="shared" si="52"/>
        <v>0.005082221922191002</v>
      </c>
      <c r="H467">
        <f t="shared" si="53"/>
        <v>0.0007119057785401467</v>
      </c>
      <c r="I467" s="4">
        <f t="shared" si="58"/>
        <v>7.94097175342344E-05</v>
      </c>
      <c r="J467">
        <f t="shared" si="59"/>
        <v>1.7113119676445835E-07</v>
      </c>
      <c r="K467" s="8">
        <f t="shared" si="54"/>
        <v>0.1407467462656508</v>
      </c>
    </row>
    <row r="468" spans="2:11" ht="12.75">
      <c r="B468" s="2">
        <v>38287</v>
      </c>
      <c r="C468" s="3">
        <v>701.36</v>
      </c>
      <c r="D468">
        <f t="shared" si="55"/>
        <v>1.0162870225468035</v>
      </c>
      <c r="E468">
        <f t="shared" si="56"/>
        <v>0.016155811766667035</v>
      </c>
      <c r="F468" s="4">
        <f t="shared" si="57"/>
        <v>0.00026101025383997703</v>
      </c>
      <c r="G468" s="4">
        <f t="shared" si="52"/>
        <v>0.005330414630730979</v>
      </c>
      <c r="H468">
        <f t="shared" si="53"/>
        <v>0.0015411288771658834</v>
      </c>
      <c r="I468" s="4">
        <f t="shared" si="58"/>
        <v>8.328772860517155E-05</v>
      </c>
      <c r="J468">
        <f t="shared" si="59"/>
        <v>3.704636723956451E-07</v>
      </c>
      <c r="K468" s="8">
        <f t="shared" si="54"/>
        <v>0.1439767906059653</v>
      </c>
    </row>
    <row r="469" spans="2:11" ht="12.75">
      <c r="B469" s="1">
        <v>38288</v>
      </c>
      <c r="C469" s="3">
        <v>705.07</v>
      </c>
      <c r="D469">
        <f t="shared" si="55"/>
        <v>1.0052897228242272</v>
      </c>
      <c r="E469">
        <f t="shared" si="56"/>
        <v>0.005275781383077133</v>
      </c>
      <c r="F469" s="4">
        <f t="shared" si="57"/>
        <v>2.7833869202023263E-05</v>
      </c>
      <c r="G469" s="4">
        <f t="shared" si="52"/>
        <v>0.005285409676559346</v>
      </c>
      <c r="H469">
        <f t="shared" si="53"/>
        <v>0.0012958869143117411</v>
      </c>
      <c r="I469" s="4">
        <f t="shared" si="58"/>
        <v>8.258452619623979E-05</v>
      </c>
      <c r="J469">
        <f t="shared" si="59"/>
        <v>3.1151127747878393E-07</v>
      </c>
      <c r="K469" s="8">
        <f t="shared" si="54"/>
        <v>0.1434163649298442</v>
      </c>
    </row>
    <row r="470" spans="2:11" ht="12.75">
      <c r="B470" s="2">
        <v>38289</v>
      </c>
      <c r="C470" s="3">
        <v>702.55</v>
      </c>
      <c r="D470">
        <f t="shared" si="55"/>
        <v>0.9964258867913823</v>
      </c>
      <c r="E470">
        <f t="shared" si="56"/>
        <v>-0.0035805156110581167</v>
      </c>
      <c r="F470" s="4">
        <f t="shared" si="57"/>
        <v>1.2820092041030878E-05</v>
      </c>
      <c r="G470" s="4">
        <f t="shared" si="52"/>
        <v>0.005276743368929869</v>
      </c>
      <c r="H470">
        <f t="shared" si="53"/>
        <v>0.0007718712661290768</v>
      </c>
      <c r="I470" s="4">
        <f t="shared" si="58"/>
        <v>8.24491151395292E-05</v>
      </c>
      <c r="J470">
        <f t="shared" si="59"/>
        <v>1.8554597743487424E-07</v>
      </c>
      <c r="K470" s="8">
        <f t="shared" si="54"/>
        <v>0.14340813188422608</v>
      </c>
    </row>
    <row r="471" spans="2:11" ht="12.75">
      <c r="B471" s="1">
        <v>38292</v>
      </c>
      <c r="C471" s="3">
        <v>711.49</v>
      </c>
      <c r="D471">
        <f t="shared" si="55"/>
        <v>1.0127250729485446</v>
      </c>
      <c r="E471">
        <f t="shared" si="56"/>
        <v>0.012644789565014348</v>
      </c>
      <c r="F471" s="4">
        <f t="shared" si="57"/>
        <v>0.00015989070314349573</v>
      </c>
      <c r="G471" s="4">
        <f t="shared" si="52"/>
        <v>0.005392975433064037</v>
      </c>
      <c r="H471">
        <f t="shared" si="53"/>
        <v>0.0022122751632626617</v>
      </c>
      <c r="I471" s="4">
        <f t="shared" si="58"/>
        <v>8.426524114162558E-05</v>
      </c>
      <c r="J471">
        <f t="shared" si="59"/>
        <v>5.317969142458322E-07</v>
      </c>
      <c r="K471" s="8">
        <f t="shared" si="54"/>
        <v>0.14468365856877183</v>
      </c>
    </row>
    <row r="472" spans="2:11" ht="12.75">
      <c r="B472" s="2">
        <v>38293</v>
      </c>
      <c r="C472" s="3">
        <v>723.72</v>
      </c>
      <c r="D472">
        <f t="shared" si="55"/>
        <v>1.0171892788373695</v>
      </c>
      <c r="E472">
        <f t="shared" si="56"/>
        <v>0.01704321463353227</v>
      </c>
      <c r="F472" s="4">
        <f t="shared" si="57"/>
        <v>0.00029047116504464846</v>
      </c>
      <c r="G472" s="4">
        <f t="shared" si="52"/>
        <v>0.00568311668764856</v>
      </c>
      <c r="H472">
        <f t="shared" si="53"/>
        <v>0.00403271554030756</v>
      </c>
      <c r="I472" s="4">
        <f t="shared" si="58"/>
        <v>8.879869824450875E-05</v>
      </c>
      <c r="J472">
        <f t="shared" si="59"/>
        <v>9.694027741123944E-07</v>
      </c>
      <c r="K472" s="8">
        <f t="shared" si="54"/>
        <v>0.14818003869482246</v>
      </c>
    </row>
    <row r="473" spans="2:11" ht="12.75">
      <c r="B473" s="1">
        <v>38294</v>
      </c>
      <c r="C473" s="3">
        <v>726.49</v>
      </c>
      <c r="D473">
        <f t="shared" si="55"/>
        <v>1.0038274470789808</v>
      </c>
      <c r="E473">
        <f t="shared" si="56"/>
        <v>0.0038201410397945127</v>
      </c>
      <c r="F473" s="4">
        <f t="shared" si="57"/>
        <v>1.45934775639223E-05</v>
      </c>
      <c r="G473" s="4">
        <f t="shared" si="52"/>
        <v>0.005643986942980958</v>
      </c>
      <c r="H473">
        <f t="shared" si="53"/>
        <v>0.005573133013010682</v>
      </c>
      <c r="I473" s="4">
        <f t="shared" si="58"/>
        <v>8.818729598407747E-05</v>
      </c>
      <c r="J473">
        <f t="shared" si="59"/>
        <v>1.3396954358198755E-06</v>
      </c>
      <c r="K473" s="8">
        <f t="shared" si="54"/>
        <v>0.14734958478755342</v>
      </c>
    </row>
    <row r="474" spans="2:11" ht="12.75">
      <c r="B474" s="2">
        <v>38295</v>
      </c>
      <c r="C474" s="3">
        <v>722.28</v>
      </c>
      <c r="D474">
        <f t="shared" si="55"/>
        <v>0.9942050131453977</v>
      </c>
      <c r="E474">
        <f t="shared" si="56"/>
        <v>-0.005811842943010622</v>
      </c>
      <c r="F474" s="4">
        <f t="shared" si="57"/>
        <v>3.377751839422237E-05</v>
      </c>
      <c r="G474" s="4">
        <f t="shared" si="52"/>
        <v>0.005627230319729179</v>
      </c>
      <c r="H474">
        <f t="shared" si="53"/>
        <v>0.0038109434557088563</v>
      </c>
      <c r="I474" s="4">
        <f t="shared" si="58"/>
        <v>8.792547374576843E-05</v>
      </c>
      <c r="J474">
        <f t="shared" si="59"/>
        <v>9.160921768530905E-07</v>
      </c>
      <c r="K474" s="8">
        <f t="shared" si="54"/>
        <v>0.14748676344753392</v>
      </c>
    </row>
    <row r="475" spans="2:11" ht="12.75">
      <c r="B475" s="1">
        <v>38296</v>
      </c>
      <c r="C475" s="3">
        <v>726.54</v>
      </c>
      <c r="D475">
        <f t="shared" si="55"/>
        <v>1.0058979896992857</v>
      </c>
      <c r="E475">
        <f t="shared" si="56"/>
        <v>0.005880664646650249</v>
      </c>
      <c r="F475" s="4">
        <f t="shared" si="57"/>
        <v>3.458221668636209E-05</v>
      </c>
      <c r="G475" s="4">
        <f t="shared" si="52"/>
        <v>0.005101125686178964</v>
      </c>
      <c r="H475">
        <f t="shared" si="53"/>
        <v>0.008334289709267343</v>
      </c>
      <c r="I475" s="4">
        <f t="shared" si="58"/>
        <v>7.970508884654631E-05</v>
      </c>
      <c r="J475">
        <f t="shared" si="59"/>
        <v>2.003435026266188E-06</v>
      </c>
      <c r="K475" s="8">
        <f t="shared" si="54"/>
        <v>0.13937508190157247</v>
      </c>
    </row>
    <row r="476" spans="2:11" ht="12.75">
      <c r="B476" s="2">
        <v>38299</v>
      </c>
      <c r="C476" s="3">
        <v>728.4</v>
      </c>
      <c r="D476">
        <f t="shared" si="55"/>
        <v>1.0025600792798746</v>
      </c>
      <c r="E476">
        <f t="shared" si="56"/>
        <v>0.0025568078591230556</v>
      </c>
      <c r="F476" s="4">
        <f t="shared" si="57"/>
        <v>6.537266428473423E-06</v>
      </c>
      <c r="G476" s="4">
        <f t="shared" si="52"/>
        <v>0.0050182813170262935</v>
      </c>
      <c r="H476">
        <f t="shared" si="53"/>
        <v>0.010671576967148958</v>
      </c>
      <c r="I476" s="4">
        <f t="shared" si="58"/>
        <v>7.841064557853584E-05</v>
      </c>
      <c r="J476">
        <f t="shared" si="59"/>
        <v>2.565282924795423E-06</v>
      </c>
      <c r="K476" s="8">
        <f t="shared" si="54"/>
        <v>0.13770018396296754</v>
      </c>
    </row>
    <row r="477" spans="2:11" ht="12.75">
      <c r="B477" s="1">
        <v>38300</v>
      </c>
      <c r="C477" s="3">
        <v>727.83</v>
      </c>
      <c r="D477">
        <f t="shared" si="55"/>
        <v>0.9992174629324548</v>
      </c>
      <c r="E477">
        <f t="shared" si="56"/>
        <v>-0.000782843409502589</v>
      </c>
      <c r="F477" s="4">
        <f t="shared" si="57"/>
        <v>6.128438038016383E-07</v>
      </c>
      <c r="G477" s="4">
        <f t="shared" si="52"/>
        <v>0.004880980749527343</v>
      </c>
      <c r="H477">
        <f t="shared" si="53"/>
        <v>0.008240432421443419</v>
      </c>
      <c r="I477" s="4">
        <f t="shared" si="58"/>
        <v>7.626532421136473E-05</v>
      </c>
      <c r="J477">
        <f t="shared" si="59"/>
        <v>1.9808731782315914E-06</v>
      </c>
      <c r="K477" s="8">
        <f t="shared" si="54"/>
        <v>0.1362758700514632</v>
      </c>
    </row>
    <row r="478" spans="2:11" ht="12.75">
      <c r="B478" s="2">
        <v>38301</v>
      </c>
      <c r="C478" s="3">
        <v>730.27</v>
      </c>
      <c r="D478">
        <f t="shared" si="55"/>
        <v>1.0033524311995932</v>
      </c>
      <c r="E478">
        <f t="shared" si="56"/>
        <v>0.003346824329721597</v>
      </c>
      <c r="F478" s="4">
        <f t="shared" si="57"/>
        <v>1.1201233094016416E-05</v>
      </c>
      <c r="G478" s="4">
        <f t="shared" si="52"/>
        <v>0.004598159202940227</v>
      </c>
      <c r="H478">
        <f t="shared" si="53"/>
        <v>0.012381178546655325</v>
      </c>
      <c r="I478" s="4">
        <f t="shared" si="58"/>
        <v>7.184623754594105E-05</v>
      </c>
      <c r="J478">
        <f t="shared" si="59"/>
        <v>2.9762448429459916E-06</v>
      </c>
      <c r="K478" s="8">
        <f t="shared" si="54"/>
        <v>0.13121546469737766</v>
      </c>
    </row>
    <row r="479" spans="2:11" ht="12.75">
      <c r="B479" s="1">
        <v>38302</v>
      </c>
      <c r="C479" s="3">
        <v>735.98</v>
      </c>
      <c r="D479">
        <f t="shared" si="55"/>
        <v>1.007819025839758</v>
      </c>
      <c r="E479">
        <f t="shared" si="56"/>
        <v>0.0077886156729434055</v>
      </c>
      <c r="F479" s="4">
        <f t="shared" si="57"/>
        <v>6.066253410081966E-05</v>
      </c>
      <c r="G479" s="4">
        <f t="shared" si="52"/>
        <v>0.0046420537117819955</v>
      </c>
      <c r="H479">
        <f t="shared" si="53"/>
        <v>0.015166966323980492</v>
      </c>
      <c r="I479" s="4">
        <f t="shared" si="58"/>
        <v>7.253208924659368E-05</v>
      </c>
      <c r="J479">
        <f t="shared" si="59"/>
        <v>3.6459053663414647E-06</v>
      </c>
      <c r="K479" s="8">
        <f t="shared" si="54"/>
        <v>0.13123088801826746</v>
      </c>
    </row>
    <row r="480" spans="2:11" ht="12.75">
      <c r="B480" s="2">
        <v>38303</v>
      </c>
      <c r="C480" s="3">
        <v>742.41</v>
      </c>
      <c r="D480">
        <f t="shared" si="55"/>
        <v>1.008736650452458</v>
      </c>
      <c r="E480">
        <f t="shared" si="56"/>
        <v>0.008698706762244442</v>
      </c>
      <c r="F480" s="4">
        <f t="shared" si="57"/>
        <v>7.566749933551718E-05</v>
      </c>
      <c r="G480" s="4">
        <f t="shared" si="52"/>
        <v>0.004713471659554404</v>
      </c>
      <c r="H480">
        <f t="shared" si="53"/>
        <v>0.017933063515876993</v>
      </c>
      <c r="I480" s="4">
        <f t="shared" si="58"/>
        <v>7.364799468053756E-05</v>
      </c>
      <c r="J480">
        <f t="shared" si="59"/>
        <v>4.31083257593197E-06</v>
      </c>
      <c r="K480" s="8">
        <f t="shared" si="54"/>
        <v>0.13165975287137446</v>
      </c>
    </row>
    <row r="481" spans="2:11" ht="12.75">
      <c r="B481" s="1">
        <v>38306</v>
      </c>
      <c r="C481" s="3">
        <v>742.64</v>
      </c>
      <c r="D481">
        <f t="shared" si="55"/>
        <v>1.000309801861505</v>
      </c>
      <c r="E481">
        <f t="shared" si="56"/>
        <v>0.00030975388281739396</v>
      </c>
      <c r="F481" s="4">
        <f t="shared" si="57"/>
        <v>9.594746792045184E-08</v>
      </c>
      <c r="G481" s="4">
        <f t="shared" si="52"/>
        <v>0.004609445708752898</v>
      </c>
      <c r="H481">
        <f t="shared" si="53"/>
        <v>0.015380992349417501</v>
      </c>
      <c r="I481" s="4">
        <f t="shared" si="58"/>
        <v>7.202258919926403E-05</v>
      </c>
      <c r="J481">
        <f t="shared" si="59"/>
        <v>3.697353930148438E-06</v>
      </c>
      <c r="K481" s="8">
        <f t="shared" si="54"/>
        <v>0.13069548124276867</v>
      </c>
    </row>
    <row r="482" spans="2:11" ht="12.75">
      <c r="B482" s="2">
        <v>38307</v>
      </c>
      <c r="C482" s="3">
        <v>739.63</v>
      </c>
      <c r="D482">
        <f t="shared" si="55"/>
        <v>0.99594689216848</v>
      </c>
      <c r="E482">
        <f t="shared" si="56"/>
        <v>-0.004061343935144014</v>
      </c>
      <c r="F482" s="4">
        <f t="shared" si="57"/>
        <v>1.6494514559531064E-05</v>
      </c>
      <c r="G482" s="4">
        <f t="shared" si="52"/>
        <v>0.004610174211207236</v>
      </c>
      <c r="H482">
        <f t="shared" si="53"/>
        <v>0.013453248871784566</v>
      </c>
      <c r="I482" s="4">
        <f t="shared" si="58"/>
        <v>7.203397205011306E-05</v>
      </c>
      <c r="J482">
        <f t="shared" si="59"/>
        <v>3.233954055717444E-06</v>
      </c>
      <c r="K482" s="8">
        <f t="shared" si="54"/>
        <v>0.13114878763678642</v>
      </c>
    </row>
    <row r="483" spans="2:11" ht="12.75">
      <c r="B483" s="1">
        <v>38308</v>
      </c>
      <c r="C483" s="3">
        <v>748.98</v>
      </c>
      <c r="D483">
        <f t="shared" si="55"/>
        <v>1.0126414558630668</v>
      </c>
      <c r="E483">
        <f t="shared" si="56"/>
        <v>0.012562219734481548</v>
      </c>
      <c r="F483" s="4">
        <f t="shared" si="57"/>
        <v>0.00015780936465739764</v>
      </c>
      <c r="G483" s="4">
        <f t="shared" si="52"/>
        <v>0.0046630958281268856</v>
      </c>
      <c r="H483">
        <f t="shared" si="53"/>
        <v>0.013996993184545038</v>
      </c>
      <c r="I483" s="4">
        <f t="shared" si="58"/>
        <v>7.286087231448259E-05</v>
      </c>
      <c r="J483">
        <f t="shared" si="59"/>
        <v>3.364661823207942E-06</v>
      </c>
      <c r="K483" s="8">
        <f t="shared" si="54"/>
        <v>0.13181066960917337</v>
      </c>
    </row>
    <row r="484" spans="2:11" ht="12.75">
      <c r="B484" s="2">
        <v>38309</v>
      </c>
      <c r="C484" s="3">
        <v>748.44</v>
      </c>
      <c r="D484">
        <f t="shared" si="55"/>
        <v>0.9992790194664745</v>
      </c>
      <c r="E484">
        <f t="shared" si="56"/>
        <v>-0.0007212405649829921</v>
      </c>
      <c r="F484" s="4">
        <f t="shared" si="57"/>
        <v>5.201879525769856E-07</v>
      </c>
      <c r="G484" s="4">
        <f t="shared" si="52"/>
        <v>0.0046606342950987175</v>
      </c>
      <c r="H484">
        <f t="shared" si="53"/>
        <v>0.013423744036542019</v>
      </c>
      <c r="I484" s="4">
        <f t="shared" si="58"/>
        <v>7.282241086091746E-05</v>
      </c>
      <c r="J484">
        <f t="shared" si="59"/>
        <v>3.226861547245678E-06</v>
      </c>
      <c r="K484" s="8">
        <f t="shared" si="54"/>
        <v>0.13190484194455465</v>
      </c>
    </row>
    <row r="485" spans="2:11" ht="12.75">
      <c r="B485" s="1">
        <v>38310</v>
      </c>
      <c r="C485" s="3">
        <v>740.17</v>
      </c>
      <c r="D485">
        <f t="shared" si="55"/>
        <v>0.988950350061461</v>
      </c>
      <c r="E485">
        <f t="shared" si="56"/>
        <v>-0.011111150781920197</v>
      </c>
      <c r="F485" s="4">
        <f t="shared" si="57"/>
        <v>0.00012345767169856582</v>
      </c>
      <c r="G485" s="4">
        <f t="shared" si="52"/>
        <v>0.004774696622705919</v>
      </c>
      <c r="H485">
        <f t="shared" si="53"/>
        <v>0.011624055686397971</v>
      </c>
      <c r="I485" s="4">
        <f t="shared" si="58"/>
        <v>7.460463472977999E-05</v>
      </c>
      <c r="J485">
        <f t="shared" si="59"/>
        <v>2.794244155384128E-06</v>
      </c>
      <c r="K485" s="8">
        <f t="shared" si="54"/>
        <v>0.133987304038849</v>
      </c>
    </row>
    <row r="486" spans="2:11" ht="12.75">
      <c r="B486" s="2">
        <v>38313</v>
      </c>
      <c r="C486" s="3">
        <v>735.01</v>
      </c>
      <c r="D486">
        <f t="shared" si="55"/>
        <v>0.9930286285583042</v>
      </c>
      <c r="E486">
        <f t="shared" si="56"/>
        <v>-0.0069957849816511064</v>
      </c>
      <c r="F486" s="4">
        <f t="shared" si="57"/>
        <v>4.894100750949517E-05</v>
      </c>
      <c r="G486" s="4">
        <f t="shared" si="52"/>
        <v>0.004344254132042344</v>
      </c>
      <c r="H486">
        <f t="shared" si="53"/>
        <v>0.006229045277204632</v>
      </c>
      <c r="I486" s="4">
        <f t="shared" si="58"/>
        <v>6.787897081316162E-05</v>
      </c>
      <c r="J486">
        <f t="shared" si="59"/>
        <v>1.4973666531741905E-06</v>
      </c>
      <c r="K486" s="8">
        <f t="shared" si="54"/>
        <v>0.12882313860482075</v>
      </c>
    </row>
    <row r="487" spans="2:11" ht="12.75">
      <c r="B487" s="1">
        <v>38314</v>
      </c>
      <c r="C487" s="3">
        <v>737.83</v>
      </c>
      <c r="D487">
        <f t="shared" si="55"/>
        <v>1.0038366824941158</v>
      </c>
      <c r="E487">
        <f t="shared" si="56"/>
        <v>0.0038293411993223104</v>
      </c>
      <c r="F487" s="4">
        <f t="shared" si="57"/>
        <v>1.466385402082723E-05</v>
      </c>
      <c r="G487" s="4">
        <f t="shared" si="52"/>
        <v>0.0043467005368940026</v>
      </c>
      <c r="H487">
        <f t="shared" si="53"/>
        <v>0.007438888089187369</v>
      </c>
      <c r="I487" s="4">
        <f t="shared" si="58"/>
        <v>6.791719588896879E-05</v>
      </c>
      <c r="J487">
        <f t="shared" si="59"/>
        <v>1.7881942522085022E-06</v>
      </c>
      <c r="K487" s="8">
        <f t="shared" si="54"/>
        <v>0.12857779905251945</v>
      </c>
    </row>
    <row r="488" spans="2:11" ht="12.75">
      <c r="B488" s="2">
        <v>38315</v>
      </c>
      <c r="C488" s="3">
        <v>738.17</v>
      </c>
      <c r="D488">
        <f t="shared" si="55"/>
        <v>1.000460810755865</v>
      </c>
      <c r="E488">
        <f t="shared" si="56"/>
        <v>0.00046070461519457815</v>
      </c>
      <c r="F488" s="4">
        <f t="shared" si="57"/>
        <v>2.1224874246158433E-07</v>
      </c>
      <c r="G488" s="4">
        <f t="shared" si="52"/>
        <v>0.0042583457933500005</v>
      </c>
      <c r="H488">
        <f t="shared" si="53"/>
        <v>0.005975087436246346</v>
      </c>
      <c r="I488" s="4">
        <f t="shared" si="58"/>
        <v>6.653665302109376E-05</v>
      </c>
      <c r="J488">
        <f t="shared" si="59"/>
        <v>1.4363190952515256E-06</v>
      </c>
      <c r="K488" s="8">
        <f t="shared" si="54"/>
        <v>0.12757383541095155</v>
      </c>
    </row>
    <row r="489" spans="2:11" ht="12.75">
      <c r="B489" s="1">
        <v>38316</v>
      </c>
      <c r="C489" s="3">
        <v>743.56</v>
      </c>
      <c r="D489">
        <f t="shared" si="55"/>
        <v>1.007301841039327</v>
      </c>
      <c r="E489">
        <f t="shared" si="56"/>
        <v>0.007275311661966115</v>
      </c>
      <c r="F489" s="4">
        <f t="shared" si="57"/>
        <v>5.2930159778740155E-05</v>
      </c>
      <c r="G489" s="4">
        <f t="shared" si="52"/>
        <v>0.004240802655868211</v>
      </c>
      <c r="H489">
        <f t="shared" si="53"/>
        <v>0.005803265007990167</v>
      </c>
      <c r="I489" s="4">
        <f t="shared" si="58"/>
        <v>6.62625414979408E-05</v>
      </c>
      <c r="J489">
        <f t="shared" si="59"/>
        <v>1.3950156269207133E-06</v>
      </c>
      <c r="K489" s="8">
        <f t="shared" si="54"/>
        <v>0.12734552001446703</v>
      </c>
    </row>
    <row r="490" spans="2:11" ht="12.75">
      <c r="B490" s="2">
        <v>38317</v>
      </c>
      <c r="C490" s="3">
        <v>743.52</v>
      </c>
      <c r="D490">
        <f t="shared" si="55"/>
        <v>0.9999462047447416</v>
      </c>
      <c r="E490">
        <f t="shared" si="56"/>
        <v>-5.3796702275032606E-05</v>
      </c>
      <c r="F490" s="4">
        <f t="shared" si="57"/>
        <v>2.8940851756684984E-09</v>
      </c>
      <c r="G490" s="4">
        <f t="shared" si="52"/>
        <v>0.0042332224403200764</v>
      </c>
      <c r="H490">
        <f t="shared" si="53"/>
        <v>0.00538339498998253</v>
      </c>
      <c r="I490" s="4">
        <f t="shared" si="58"/>
        <v>6.61441006300012E-05</v>
      </c>
      <c r="J490">
        <f t="shared" si="59"/>
        <v>1.294085334130416E-06</v>
      </c>
      <c r="K490" s="8">
        <f t="shared" si="54"/>
        <v>0.1273283307986392</v>
      </c>
    </row>
    <row r="491" spans="2:11" ht="12.75">
      <c r="B491" s="1">
        <v>38320</v>
      </c>
      <c r="C491" s="3">
        <v>745.81</v>
      </c>
      <c r="D491">
        <f t="shared" si="55"/>
        <v>1.0030799440499247</v>
      </c>
      <c r="E491">
        <f t="shared" si="56"/>
        <v>0.0030752107386482867</v>
      </c>
      <c r="F491" s="4">
        <f t="shared" si="57"/>
        <v>9.456921087097742E-06</v>
      </c>
      <c r="G491" s="4">
        <f t="shared" si="52"/>
        <v>0.0042364666148717416</v>
      </c>
      <c r="H491">
        <f t="shared" si="53"/>
        <v>0.006231424360428215</v>
      </c>
      <c r="I491" s="4">
        <f t="shared" si="58"/>
        <v>6.619479085737096E-05</v>
      </c>
      <c r="J491">
        <f t="shared" si="59"/>
        <v>1.4979385481798596E-06</v>
      </c>
      <c r="K491" s="8">
        <f t="shared" si="54"/>
        <v>0.12717787966976715</v>
      </c>
    </row>
    <row r="492" spans="2:11" ht="12.75">
      <c r="B492" s="2">
        <v>38321</v>
      </c>
      <c r="C492" s="3">
        <v>743.34</v>
      </c>
      <c r="D492">
        <f t="shared" si="55"/>
        <v>0.99668816454593</v>
      </c>
      <c r="E492">
        <f t="shared" si="56"/>
        <v>-0.0033173317196138656</v>
      </c>
      <c r="F492" s="4">
        <f t="shared" si="57"/>
        <v>1.1004689737956288E-05</v>
      </c>
      <c r="G492" s="4">
        <f t="shared" si="52"/>
        <v>0.004210640100533149</v>
      </c>
      <c r="H492">
        <f t="shared" si="53"/>
        <v>0.0066734050105974226</v>
      </c>
      <c r="I492" s="4">
        <f t="shared" si="58"/>
        <v>6.579125157083046E-05</v>
      </c>
      <c r="J492">
        <f t="shared" si="59"/>
        <v>1.6041838967782266E-06</v>
      </c>
      <c r="K492" s="8">
        <f t="shared" si="54"/>
        <v>0.1266758339957273</v>
      </c>
    </row>
    <row r="493" spans="2:11" ht="12.75">
      <c r="B493" s="1">
        <v>38322</v>
      </c>
      <c r="C493" s="3">
        <v>750.13</v>
      </c>
      <c r="D493">
        <f t="shared" si="55"/>
        <v>1.0091344472246886</v>
      </c>
      <c r="E493">
        <f t="shared" si="56"/>
        <v>0.009092980487500454</v>
      </c>
      <c r="F493" s="4">
        <f t="shared" si="57"/>
        <v>8.268229414606398E-05</v>
      </c>
      <c r="G493" s="4">
        <f t="shared" si="52"/>
        <v>0.004144783229640425</v>
      </c>
      <c r="H493">
        <f t="shared" si="53"/>
        <v>0.006177366970554288</v>
      </c>
      <c r="I493" s="4">
        <f t="shared" si="58"/>
        <v>6.476223796313164E-05</v>
      </c>
      <c r="J493">
        <f t="shared" si="59"/>
        <v>1.4849439833063193E-06</v>
      </c>
      <c r="K493" s="8">
        <f t="shared" si="54"/>
        <v>0.12577489214845833</v>
      </c>
    </row>
    <row r="494" spans="2:11" ht="12.75">
      <c r="B494" s="2">
        <v>38323</v>
      </c>
      <c r="C494" s="3">
        <v>753.74</v>
      </c>
      <c r="D494">
        <f t="shared" si="55"/>
        <v>1.004812499166811</v>
      </c>
      <c r="E494">
        <f t="shared" si="56"/>
        <v>0.00480095611184321</v>
      </c>
      <c r="F494" s="4">
        <f t="shared" si="57"/>
        <v>2.3049179587844676E-05</v>
      </c>
      <c r="G494" s="4">
        <f t="shared" si="52"/>
        <v>0.004166331686307528</v>
      </c>
      <c r="H494">
        <f t="shared" si="53"/>
        <v>0.006752261184207847</v>
      </c>
      <c r="I494" s="4">
        <f t="shared" si="58"/>
        <v>6.509893259855512E-05</v>
      </c>
      <c r="J494">
        <f t="shared" si="59"/>
        <v>1.623139707742271E-06</v>
      </c>
      <c r="K494" s="8">
        <f t="shared" si="54"/>
        <v>0.12597201364867996</v>
      </c>
    </row>
    <row r="495" spans="2:11" ht="12.75">
      <c r="B495" s="1">
        <v>38324</v>
      </c>
      <c r="C495" s="3">
        <v>744.4</v>
      </c>
      <c r="D495">
        <f t="shared" si="55"/>
        <v>0.9876084591503701</v>
      </c>
      <c r="E495">
        <f t="shared" si="56"/>
        <v>-0.012468956186950536</v>
      </c>
      <c r="F495" s="4">
        <f t="shared" si="57"/>
        <v>0.00015547486839209205</v>
      </c>
      <c r="G495" s="4">
        <f t="shared" si="52"/>
        <v>0.0043099969975994865</v>
      </c>
      <c r="H495">
        <f t="shared" si="53"/>
        <v>0.004391273381822771</v>
      </c>
      <c r="I495" s="4">
        <f t="shared" si="58"/>
        <v>6.734370308749198E-05</v>
      </c>
      <c r="J495">
        <f t="shared" si="59"/>
        <v>1.0555945629381661E-06</v>
      </c>
      <c r="K495" s="8">
        <f t="shared" si="54"/>
        <v>0.12873238571213716</v>
      </c>
    </row>
    <row r="496" spans="2:11" ht="12.75">
      <c r="B496" s="2">
        <v>38327</v>
      </c>
      <c r="C496" s="3">
        <v>740.45</v>
      </c>
      <c r="D496">
        <f t="shared" si="55"/>
        <v>0.9946937130574961</v>
      </c>
      <c r="E496">
        <f t="shared" si="56"/>
        <v>-0.005320415284583219</v>
      </c>
      <c r="F496" s="4">
        <f t="shared" si="57"/>
        <v>2.830681880042674E-05</v>
      </c>
      <c r="G496" s="4">
        <f t="shared" si="52"/>
        <v>0.004337323843640433</v>
      </c>
      <c r="H496">
        <f t="shared" si="53"/>
        <v>0.0035947618404491674</v>
      </c>
      <c r="I496" s="4">
        <f t="shared" si="58"/>
        <v>6.777068505688177E-05</v>
      </c>
      <c r="J496">
        <f t="shared" si="59"/>
        <v>8.641254424156653E-07</v>
      </c>
      <c r="K496" s="8">
        <f t="shared" si="54"/>
        <v>0.1293315116420454</v>
      </c>
    </row>
    <row r="497" spans="2:11" ht="12.75">
      <c r="B497" s="1">
        <v>38328</v>
      </c>
      <c r="C497" s="3">
        <v>746.05</v>
      </c>
      <c r="D497">
        <f t="shared" si="55"/>
        <v>1.0075629684651224</v>
      </c>
      <c r="E497">
        <f t="shared" si="56"/>
        <v>0.007534512602918108</v>
      </c>
      <c r="F497" s="4">
        <f t="shared" si="57"/>
        <v>5.67688801635318E-05</v>
      </c>
      <c r="G497" s="4">
        <f t="shared" si="52"/>
        <v>0.0043882750173803034</v>
      </c>
      <c r="H497">
        <f t="shared" si="53"/>
        <v>0.0048864067036429835</v>
      </c>
      <c r="I497" s="4">
        <f t="shared" si="58"/>
        <v>6.856679714656724E-05</v>
      </c>
      <c r="J497">
        <f t="shared" si="59"/>
        <v>1.174616996068025E-06</v>
      </c>
      <c r="K497" s="8">
        <f t="shared" si="54"/>
        <v>0.12980001940533292</v>
      </c>
    </row>
    <row r="498" spans="2:11" ht="12.75">
      <c r="B498" s="2">
        <v>38329</v>
      </c>
      <c r="C498" s="3">
        <v>740.82</v>
      </c>
      <c r="D498">
        <f t="shared" si="55"/>
        <v>0.9929897459955769</v>
      </c>
      <c r="E498">
        <f t="shared" si="56"/>
        <v>-0.007034941278723161</v>
      </c>
      <c r="F498" s="4">
        <f t="shared" si="57"/>
        <v>4.9490398795083066E-05</v>
      </c>
      <c r="G498" s="4">
        <f t="shared" si="52"/>
        <v>0.004429309780484336</v>
      </c>
      <c r="H498">
        <f t="shared" si="53"/>
        <v>0.004326449800116556</v>
      </c>
      <c r="I498" s="4">
        <f t="shared" si="58"/>
        <v>6.920796532006775E-05</v>
      </c>
      <c r="J498">
        <f t="shared" si="59"/>
        <v>1.0400119711818644E-06</v>
      </c>
      <c r="K498" s="8">
        <f t="shared" si="54"/>
        <v>0.13054496672496216</v>
      </c>
    </row>
    <row r="499" spans="2:11" ht="12.75">
      <c r="B499" s="1">
        <v>38330</v>
      </c>
      <c r="C499" s="3">
        <v>731.91</v>
      </c>
      <c r="D499">
        <f t="shared" si="55"/>
        <v>0.9879727869118003</v>
      </c>
      <c r="E499">
        <f t="shared" si="56"/>
        <v>-0.012100125225139579</v>
      </c>
      <c r="F499" s="4">
        <f t="shared" si="57"/>
        <v>0.00014641303046405914</v>
      </c>
      <c r="G499" s="4">
        <f t="shared" si="52"/>
        <v>0.004494590026188126</v>
      </c>
      <c r="H499">
        <f t="shared" si="53"/>
        <v>0.003929158812143488</v>
      </c>
      <c r="I499" s="4">
        <f t="shared" si="58"/>
        <v>7.022796915918947E-05</v>
      </c>
      <c r="J499">
        <f t="shared" si="59"/>
        <v>9.445093298421847E-07</v>
      </c>
      <c r="K499" s="8">
        <f t="shared" si="54"/>
        <v>0.1316087571453238</v>
      </c>
    </row>
    <row r="500" spans="2:11" ht="12.75">
      <c r="B500" s="2">
        <v>38331</v>
      </c>
      <c r="C500" s="3">
        <v>736.89</v>
      </c>
      <c r="D500">
        <f t="shared" si="55"/>
        <v>1.006804115260073</v>
      </c>
      <c r="E500">
        <f t="shared" si="56"/>
        <v>0.00678107173597906</v>
      </c>
      <c r="F500" s="4">
        <f t="shared" si="57"/>
        <v>4.5982933888494065E-05</v>
      </c>
      <c r="G500" s="4">
        <f t="shared" si="52"/>
        <v>0.004498565239182031</v>
      </c>
      <c r="H500">
        <f t="shared" si="53"/>
        <v>0.003966825281264975</v>
      </c>
      <c r="I500" s="4">
        <f t="shared" si="58"/>
        <v>7.029008186221924E-05</v>
      </c>
      <c r="J500">
        <f t="shared" si="59"/>
        <v>9.535637695348498E-07</v>
      </c>
      <c r="K500" s="8">
        <f t="shared" si="54"/>
        <v>0.13165914143412563</v>
      </c>
    </row>
    <row r="501" spans="2:11" ht="12.75">
      <c r="B501" s="1">
        <v>38334</v>
      </c>
      <c r="C501" s="3">
        <v>738.26</v>
      </c>
      <c r="D501">
        <f t="shared" si="55"/>
        <v>1.0018591648685693</v>
      </c>
      <c r="E501">
        <f t="shared" si="56"/>
        <v>0.0018574387606467093</v>
      </c>
      <c r="F501" s="4">
        <f t="shared" si="57"/>
        <v>3.4500787495527836E-06</v>
      </c>
      <c r="G501" s="4">
        <f t="shared" si="52"/>
        <v>0.004266076017393835</v>
      </c>
      <c r="H501">
        <f t="shared" si="53"/>
        <v>0.002448256640004888</v>
      </c>
      <c r="I501" s="4">
        <f t="shared" si="58"/>
        <v>6.665743777177868E-05</v>
      </c>
      <c r="J501">
        <f t="shared" si="59"/>
        <v>5.885232307704057E-07</v>
      </c>
      <c r="K501" s="8">
        <f t="shared" si="54"/>
        <v>0.1285193706615935</v>
      </c>
    </row>
    <row r="502" spans="2:11" ht="12.75">
      <c r="B502" s="2">
        <v>38335</v>
      </c>
      <c r="C502" s="3">
        <v>739.11</v>
      </c>
      <c r="D502">
        <f t="shared" si="55"/>
        <v>1.0011513558908787</v>
      </c>
      <c r="E502">
        <f t="shared" si="56"/>
        <v>0.0011506935889996396</v>
      </c>
      <c r="F502" s="4">
        <f t="shared" si="57"/>
        <v>1.3240957357648714E-06</v>
      </c>
      <c r="G502" s="4">
        <f t="shared" si="52"/>
        <v>0.0042484746154513656</v>
      </c>
      <c r="H502">
        <f t="shared" si="53"/>
        <v>0.003022899264727827</v>
      </c>
      <c r="I502" s="4">
        <f t="shared" si="58"/>
        <v>6.638241586642759E-05</v>
      </c>
      <c r="J502">
        <f t="shared" si="59"/>
        <v>7.266584770980353E-07</v>
      </c>
      <c r="K502" s="8">
        <f t="shared" si="54"/>
        <v>0.12811689719678818</v>
      </c>
    </row>
    <row r="503" spans="2:11" ht="12.75">
      <c r="B503" s="1">
        <v>38336</v>
      </c>
      <c r="C503" s="3">
        <v>737.25</v>
      </c>
      <c r="D503">
        <f t="shared" si="55"/>
        <v>0.9974834598368307</v>
      </c>
      <c r="E503">
        <f t="shared" si="56"/>
        <v>-0.002519711972807363</v>
      </c>
      <c r="F503" s="4">
        <f t="shared" si="57"/>
        <v>6.3489484259087724E-06</v>
      </c>
      <c r="G503" s="4">
        <f t="shared" si="52"/>
        <v>0.004251161583347641</v>
      </c>
      <c r="H503">
        <f t="shared" si="53"/>
        <v>0.002555055510617214</v>
      </c>
      <c r="I503" s="4">
        <f t="shared" si="58"/>
        <v>6.642439973980689E-05</v>
      </c>
      <c r="J503">
        <f t="shared" si="59"/>
        <v>6.141960362060611E-07</v>
      </c>
      <c r="K503" s="8">
        <f t="shared" si="54"/>
        <v>0.1282674975428312</v>
      </c>
    </row>
    <row r="504" spans="2:11" ht="12.75">
      <c r="B504" s="2">
        <v>38337</v>
      </c>
      <c r="C504" s="3">
        <v>739.94</v>
      </c>
      <c r="D504">
        <f t="shared" si="55"/>
        <v>1.0036486944727028</v>
      </c>
      <c r="E504">
        <f t="shared" si="56"/>
        <v>0.0036420541345003493</v>
      </c>
      <c r="F504" s="4">
        <f t="shared" si="57"/>
        <v>1.3264558318631088E-05</v>
      </c>
      <c r="G504" s="4">
        <f t="shared" si="52"/>
        <v>0.004262847853214721</v>
      </c>
      <c r="H504">
        <f t="shared" si="53"/>
        <v>0.0030742489980455437</v>
      </c>
      <c r="I504" s="4">
        <f t="shared" si="58"/>
        <v>6.660699770648002E-05</v>
      </c>
      <c r="J504">
        <f t="shared" si="59"/>
        <v>7.390021629917172E-07</v>
      </c>
      <c r="K504" s="8">
        <f t="shared" si="54"/>
        <v>0.1283238048293148</v>
      </c>
    </row>
    <row r="505" spans="2:11" ht="12.75">
      <c r="B505" s="1">
        <v>38338</v>
      </c>
      <c r="C505" s="3">
        <v>728.94</v>
      </c>
      <c r="D505">
        <f t="shared" si="55"/>
        <v>0.9851339297780901</v>
      </c>
      <c r="E505">
        <f t="shared" si="56"/>
        <v>-0.014977677735180056</v>
      </c>
      <c r="F505" s="4">
        <f t="shared" si="57"/>
        <v>0.00022433083033890835</v>
      </c>
      <c r="G505" s="4">
        <f t="shared" si="52"/>
        <v>0.004480362601836582</v>
      </c>
      <c r="H505">
        <f t="shared" si="53"/>
        <v>0.0014331880467011934</v>
      </c>
      <c r="I505" s="4">
        <f t="shared" si="58"/>
        <v>7.00056656536966E-05</v>
      </c>
      <c r="J505">
        <f t="shared" si="59"/>
        <v>3.445163573800946E-07</v>
      </c>
      <c r="K505" s="8">
        <f t="shared" si="54"/>
        <v>0.13196699331302172</v>
      </c>
    </row>
    <row r="506" spans="2:11" ht="12.75">
      <c r="B506" s="2">
        <v>38341</v>
      </c>
      <c r="C506" s="3">
        <v>735.05</v>
      </c>
      <c r="D506">
        <f t="shared" si="55"/>
        <v>1.008382034186627</v>
      </c>
      <c r="E506">
        <f t="shared" si="56"/>
        <v>0.00834710001526931</v>
      </c>
      <c r="F506" s="4">
        <f t="shared" si="57"/>
        <v>6.967407866490891E-05</v>
      </c>
      <c r="G506" s="4">
        <f t="shared" si="52"/>
        <v>0.004544224766116495</v>
      </c>
      <c r="H506">
        <f t="shared" si="53"/>
        <v>0.0023634533649020666</v>
      </c>
      <c r="I506" s="4">
        <f t="shared" si="58"/>
        <v>7.100351197057024E-05</v>
      </c>
      <c r="J506">
        <f t="shared" si="59"/>
        <v>5.681378281014584E-07</v>
      </c>
      <c r="K506" s="8">
        <f t="shared" si="54"/>
        <v>0.1326983177572994</v>
      </c>
    </row>
    <row r="507" spans="2:11" ht="12.75">
      <c r="B507" s="1">
        <v>38342</v>
      </c>
      <c r="C507" s="3">
        <v>737.69</v>
      </c>
      <c r="D507">
        <f t="shared" si="55"/>
        <v>1.0035915924086798</v>
      </c>
      <c r="E507">
        <f t="shared" si="56"/>
        <v>0.003585158042476302</v>
      </c>
      <c r="F507" s="4">
        <f t="shared" si="57"/>
        <v>1.285335818953251E-05</v>
      </c>
      <c r="G507" s="4">
        <f t="shared" si="52"/>
        <v>0.004555741341461103</v>
      </c>
      <c r="H507">
        <f t="shared" si="53"/>
        <v>0.002605523236736303</v>
      </c>
      <c r="I507" s="4">
        <f t="shared" si="58"/>
        <v>7.118345846032973E-05</v>
      </c>
      <c r="J507">
        <f t="shared" si="59"/>
        <v>6.263277011385344E-07</v>
      </c>
      <c r="K507" s="8">
        <f t="shared" si="54"/>
        <v>0.13281296130196704</v>
      </c>
    </row>
    <row r="508" spans="2:11" ht="12.75">
      <c r="B508" s="2">
        <v>38343</v>
      </c>
      <c r="C508" s="3">
        <v>743.3</v>
      </c>
      <c r="D508">
        <f t="shared" si="55"/>
        <v>1.0076048204530357</v>
      </c>
      <c r="E508">
        <f t="shared" si="56"/>
        <v>0.007576049578796205</v>
      </c>
      <c r="F508" s="4">
        <f t="shared" si="57"/>
        <v>5.739652722037816E-05</v>
      </c>
      <c r="G508" s="4">
        <f t="shared" si="52"/>
        <v>0.004610589094536309</v>
      </c>
      <c r="H508">
        <f t="shared" si="53"/>
        <v>0.0032517237693397653</v>
      </c>
      <c r="I508" s="4">
        <f t="shared" si="58"/>
        <v>7.204045460212983E-05</v>
      </c>
      <c r="J508">
        <f t="shared" si="59"/>
        <v>7.816643676297513E-07</v>
      </c>
      <c r="K508" s="8">
        <f t="shared" si="54"/>
        <v>0.13347171070539635</v>
      </c>
    </row>
    <row r="509" spans="2:11" ht="12.75">
      <c r="B509" s="1">
        <v>38344</v>
      </c>
      <c r="C509" s="3">
        <v>741.98</v>
      </c>
      <c r="D509">
        <f t="shared" si="55"/>
        <v>0.9982241356114625</v>
      </c>
      <c r="E509">
        <f t="shared" si="56"/>
        <v>-0.0017774431050352007</v>
      </c>
      <c r="F509" s="4">
        <f t="shared" si="57"/>
        <v>3.159303991637175E-06</v>
      </c>
      <c r="G509" s="4">
        <f t="shared" si="52"/>
        <v>0.004593010708046952</v>
      </c>
      <c r="H509">
        <f t="shared" si="53"/>
        <v>0.0035760770817045914</v>
      </c>
      <c r="I509" s="4">
        <f t="shared" si="58"/>
        <v>7.176579231323362E-05</v>
      </c>
      <c r="J509">
        <f t="shared" si="59"/>
        <v>8.596339138712961E-07</v>
      </c>
      <c r="K509" s="8">
        <f t="shared" si="54"/>
        <v>0.13314105151995975</v>
      </c>
    </row>
    <row r="510" spans="2:11" ht="12.75">
      <c r="B510" s="2">
        <v>38348</v>
      </c>
      <c r="C510" s="3">
        <v>741.89</v>
      </c>
      <c r="D510">
        <f t="shared" si="55"/>
        <v>0.999878702929998</v>
      </c>
      <c r="E510">
        <f t="shared" si="56"/>
        <v>-0.00012130442708649895</v>
      </c>
      <c r="F510" s="4">
        <f t="shared" si="57"/>
        <v>1.471476403078374E-08</v>
      </c>
      <c r="G510" s="4">
        <f t="shared" si="52"/>
        <v>0.0045899730624978955</v>
      </c>
      <c r="H510">
        <f t="shared" si="53"/>
        <v>0.003773166518526102</v>
      </c>
      <c r="I510" s="4">
        <f t="shared" si="58"/>
        <v>7.171832910152962E-05</v>
      </c>
      <c r="J510">
        <f t="shared" si="59"/>
        <v>9.070111823380053E-07</v>
      </c>
      <c r="K510" s="8">
        <f t="shared" si="54"/>
        <v>0.1330519803678168</v>
      </c>
    </row>
    <row r="511" spans="2:11" ht="12.75">
      <c r="B511" s="1">
        <v>38349</v>
      </c>
      <c r="C511" s="3">
        <v>739.84</v>
      </c>
      <c r="D511">
        <f t="shared" si="55"/>
        <v>0.9972367871247759</v>
      </c>
      <c r="E511">
        <f t="shared" si="56"/>
        <v>-0.0027670375952227938</v>
      </c>
      <c r="F511" s="4">
        <f t="shared" si="57"/>
        <v>7.65649705337634E-06</v>
      </c>
      <c r="G511" s="4">
        <f t="shared" si="52"/>
        <v>0.00456220869754895</v>
      </c>
      <c r="H511">
        <f t="shared" si="53"/>
        <v>0.004174531104784651</v>
      </c>
      <c r="I511" s="4">
        <f t="shared" si="58"/>
        <v>7.128451089920234E-05</v>
      </c>
      <c r="J511">
        <f t="shared" si="59"/>
        <v>1.003493054034772E-06</v>
      </c>
      <c r="K511" s="8">
        <f t="shared" si="54"/>
        <v>0.13255283648904648</v>
      </c>
    </row>
    <row r="512" spans="2:11" ht="12.75">
      <c r="B512" s="2">
        <v>38350</v>
      </c>
      <c r="C512" s="3">
        <v>740.79</v>
      </c>
      <c r="D512">
        <f t="shared" si="55"/>
        <v>1.001284061418685</v>
      </c>
      <c r="E512">
        <f t="shared" si="56"/>
        <v>0.0012832377168686938</v>
      </c>
      <c r="F512" s="4">
        <f t="shared" si="57"/>
        <v>1.6466990379943778E-06</v>
      </c>
      <c r="G512" s="4">
        <f t="shared" si="52"/>
        <v>0.004561942083168113</v>
      </c>
      <c r="H512">
        <f t="shared" si="53"/>
        <v>0.00416162052912708</v>
      </c>
      <c r="I512" s="4">
        <f t="shared" si="58"/>
        <v>7.128034504950177E-05</v>
      </c>
      <c r="J512">
        <f t="shared" si="59"/>
        <v>1.0003895502709328E-06</v>
      </c>
      <c r="K512" s="8">
        <f t="shared" si="54"/>
        <v>0.132551834671602</v>
      </c>
    </row>
    <row r="513" spans="2:11" ht="12.75">
      <c r="B513" s="1">
        <v>38351</v>
      </c>
      <c r="C513" s="3">
        <v>741.88</v>
      </c>
      <c r="D513">
        <f t="shared" si="55"/>
        <v>1.001471402151757</v>
      </c>
      <c r="E513">
        <f t="shared" si="56"/>
        <v>0.0014703207003142547</v>
      </c>
      <c r="F513" s="4">
        <f t="shared" si="57"/>
        <v>2.1618429617726004E-06</v>
      </c>
      <c r="G513" s="4">
        <f aca="true" t="shared" si="60" ref="G513:G576">SUM(F449:F513)</f>
        <v>0.004357287120594018</v>
      </c>
      <c r="H513">
        <f aca="true" t="shared" si="61" ref="H513:H576">(SUM(E449:E513))^2</f>
        <v>0.0026625411525390335</v>
      </c>
      <c r="I513" s="4">
        <f t="shared" si="58"/>
        <v>6.808261125928153E-05</v>
      </c>
      <c r="J513">
        <f t="shared" si="59"/>
        <v>6.400339308988062E-07</v>
      </c>
      <c r="K513" s="8">
        <f t="shared" si="54"/>
        <v>0.12984854381969665</v>
      </c>
    </row>
    <row r="514" spans="2:11" ht="12.75">
      <c r="B514" s="2">
        <v>38355</v>
      </c>
      <c r="C514" s="3">
        <v>747.76</v>
      </c>
      <c r="D514">
        <f t="shared" si="55"/>
        <v>1.00792581010406</v>
      </c>
      <c r="E514">
        <f t="shared" si="56"/>
        <v>0.007894565853241895</v>
      </c>
      <c r="F514" s="4">
        <f t="shared" si="57"/>
        <v>6.232417001117293E-05</v>
      </c>
      <c r="G514" s="4">
        <f t="shared" si="60"/>
        <v>0.004416763469974174</v>
      </c>
      <c r="H514">
        <f t="shared" si="61"/>
        <v>0.003341630116956678</v>
      </c>
      <c r="I514" s="4">
        <f t="shared" si="58"/>
        <v>6.901192921834647E-05</v>
      </c>
      <c r="J514">
        <f t="shared" si="59"/>
        <v>8.032764704222784E-07</v>
      </c>
      <c r="K514" s="8">
        <f t="shared" si="54"/>
        <v>0.13058393158034814</v>
      </c>
    </row>
    <row r="515" spans="2:11" ht="12.75">
      <c r="B515" s="1">
        <v>38356</v>
      </c>
      <c r="C515" s="3">
        <v>753.56</v>
      </c>
      <c r="D515">
        <f t="shared" si="55"/>
        <v>1.0077564994115757</v>
      </c>
      <c r="E515">
        <f t="shared" si="56"/>
        <v>0.007726572422845472</v>
      </c>
      <c r="F515" s="4">
        <f t="shared" si="57"/>
        <v>5.9699921405476154E-05</v>
      </c>
      <c r="G515" s="4">
        <f t="shared" si="60"/>
        <v>0.004222377734098523</v>
      </c>
      <c r="H515">
        <f t="shared" si="61"/>
        <v>0.002459499611261125</v>
      </c>
      <c r="I515" s="4">
        <f t="shared" si="58"/>
        <v>6.597465209528942E-05</v>
      </c>
      <c r="J515">
        <f t="shared" si="59"/>
        <v>5.912258680916166E-07</v>
      </c>
      <c r="K515" s="8">
        <f aca="true" t="shared" si="62" ref="K515:K578">SQRT(I515-J515)*SQRT(250)</f>
        <v>0.12785091535378013</v>
      </c>
    </row>
    <row r="516" spans="2:11" ht="12.75">
      <c r="B516" s="2">
        <v>38357</v>
      </c>
      <c r="C516" s="3">
        <v>745.23</v>
      </c>
      <c r="D516">
        <f t="shared" si="55"/>
        <v>0.9889458039174055</v>
      </c>
      <c r="E516">
        <f t="shared" si="56"/>
        <v>-0.01111574773110421</v>
      </c>
      <c r="F516" s="4">
        <f t="shared" si="57"/>
        <v>0.00012355984762154842</v>
      </c>
      <c r="G516" s="4">
        <f t="shared" si="60"/>
        <v>0.004165780072713463</v>
      </c>
      <c r="H516">
        <f t="shared" si="61"/>
        <v>0.0006277689641913155</v>
      </c>
      <c r="I516" s="4">
        <f t="shared" si="58"/>
        <v>6.509031363614786E-05</v>
      </c>
      <c r="J516">
        <f t="shared" si="59"/>
        <v>1.5090600100752776E-07</v>
      </c>
      <c r="K516" s="8">
        <f t="shared" si="62"/>
        <v>0.12741605828460195</v>
      </c>
    </row>
    <row r="517" spans="2:11" ht="12.75">
      <c r="B517" s="1">
        <v>38358</v>
      </c>
      <c r="C517" s="3">
        <v>746.83</v>
      </c>
      <c r="D517">
        <f t="shared" si="55"/>
        <v>1.0021469881781464</v>
      </c>
      <c r="E517">
        <f t="shared" si="56"/>
        <v>0.0021446866926139673</v>
      </c>
      <c r="F517" s="4">
        <f t="shared" si="57"/>
        <v>4.599681009475438E-06</v>
      </c>
      <c r="G517" s="4">
        <f t="shared" si="60"/>
        <v>0.004170364417411652</v>
      </c>
      <c r="H517">
        <f t="shared" si="61"/>
        <v>0.0007465924856973953</v>
      </c>
      <c r="I517" s="4">
        <f t="shared" si="58"/>
        <v>6.516194402205707E-05</v>
      </c>
      <c r="J517">
        <f t="shared" si="59"/>
        <v>1.7946934752341236E-07</v>
      </c>
      <c r="K517" s="8">
        <f t="shared" si="62"/>
        <v>0.12745830168581962</v>
      </c>
    </row>
    <row r="518" spans="2:11" ht="12.75">
      <c r="B518" s="2">
        <v>38359</v>
      </c>
      <c r="C518" s="3">
        <v>748.02</v>
      </c>
      <c r="D518">
        <f t="shared" si="55"/>
        <v>1.0015934014434342</v>
      </c>
      <c r="E518">
        <f t="shared" si="56"/>
        <v>0.0015921333262553696</v>
      </c>
      <c r="F518" s="4">
        <f t="shared" si="57"/>
        <v>2.5348885285729873E-06</v>
      </c>
      <c r="G518" s="4">
        <f t="shared" si="60"/>
        <v>0.0041482360399242866</v>
      </c>
      <c r="H518">
        <f t="shared" si="61"/>
        <v>0.00114800282657517</v>
      </c>
      <c r="I518" s="4">
        <f t="shared" si="58"/>
        <v>6.481618812381698E-05</v>
      </c>
      <c r="J518">
        <f t="shared" si="59"/>
        <v>2.759622179267236E-07</v>
      </c>
      <c r="K518" s="8">
        <f t="shared" si="62"/>
        <v>0.12702384215757515</v>
      </c>
    </row>
    <row r="519" spans="2:11" ht="12.75">
      <c r="B519" s="1">
        <v>38362</v>
      </c>
      <c r="C519" s="3">
        <v>757.45</v>
      </c>
      <c r="D519">
        <f t="shared" si="55"/>
        <v>1.012606614796396</v>
      </c>
      <c r="E519">
        <f t="shared" si="56"/>
        <v>0.012527813019394112</v>
      </c>
      <c r="F519" s="4">
        <f t="shared" si="57"/>
        <v>0.0001569460990489006</v>
      </c>
      <c r="G519" s="4">
        <f t="shared" si="60"/>
        <v>0.004304876306867711</v>
      </c>
      <c r="H519">
        <f t="shared" si="61"/>
        <v>0.0021028628470130713</v>
      </c>
      <c r="I519" s="4">
        <f t="shared" si="58"/>
        <v>6.726369229480798E-05</v>
      </c>
      <c r="J519">
        <f t="shared" si="59"/>
        <v>5.054958766858345E-07</v>
      </c>
      <c r="K519" s="8">
        <f t="shared" si="62"/>
        <v>0.1291880377764541</v>
      </c>
    </row>
    <row r="520" spans="2:11" ht="12.75">
      <c r="B520" s="2">
        <v>38363</v>
      </c>
      <c r="C520" s="3">
        <v>747.8</v>
      </c>
      <c r="D520">
        <f t="shared" si="55"/>
        <v>0.9872598851409333</v>
      </c>
      <c r="E520">
        <f t="shared" si="56"/>
        <v>-0.012821966061319339</v>
      </c>
      <c r="F520" s="4">
        <f t="shared" si="57"/>
        <v>0.00016440281367762497</v>
      </c>
      <c r="G520" s="4">
        <f t="shared" si="60"/>
        <v>0.004463279372371306</v>
      </c>
      <c r="H520">
        <f t="shared" si="61"/>
        <v>0.001259146533159991</v>
      </c>
      <c r="I520" s="4">
        <f t="shared" si="58"/>
        <v>6.973874019330166E-05</v>
      </c>
      <c r="J520">
        <f t="shared" si="59"/>
        <v>3.026794550865363E-07</v>
      </c>
      <c r="K520" s="8">
        <f t="shared" si="62"/>
        <v>0.13175361545154568</v>
      </c>
    </row>
    <row r="521" spans="2:11" ht="12.75">
      <c r="B521" s="1">
        <v>38364</v>
      </c>
      <c r="C521" s="3">
        <v>734.31</v>
      </c>
      <c r="D521">
        <f t="shared" si="55"/>
        <v>0.9819604172238566</v>
      </c>
      <c r="E521">
        <f t="shared" si="56"/>
        <v>-0.018204279766085147</v>
      </c>
      <c r="F521" s="4">
        <f t="shared" si="57"/>
        <v>0.0003313958018018971</v>
      </c>
      <c r="G521" s="4">
        <f t="shared" si="60"/>
        <v>0.004791775687674846</v>
      </c>
      <c r="H521">
        <f t="shared" si="61"/>
        <v>0.00024265499145621964</v>
      </c>
      <c r="I521" s="4">
        <f t="shared" si="58"/>
        <v>7.487149511991946E-05</v>
      </c>
      <c r="J521">
        <f t="shared" si="59"/>
        <v>5.8330526792360493E-08</v>
      </c>
      <c r="K521" s="8">
        <f t="shared" si="62"/>
        <v>0.1367599764122595</v>
      </c>
    </row>
    <row r="522" spans="2:11" ht="12.75">
      <c r="B522" s="2">
        <v>38365</v>
      </c>
      <c r="C522" s="3">
        <v>737.36</v>
      </c>
      <c r="D522">
        <f aca="true" t="shared" si="63" ref="D522:D585">C522/C521</f>
        <v>1.004153559123531</v>
      </c>
      <c r="E522">
        <f aca="true" t="shared" si="64" ref="E522:E585">LN(D522)</f>
        <v>0.00414495690848075</v>
      </c>
      <c r="F522" s="4">
        <f aca="true" t="shared" si="65" ref="F522:F585">E522^2</f>
        <v>1.7180667773162295E-05</v>
      </c>
      <c r="G522" s="4">
        <f t="shared" si="60"/>
        <v>0.004726883767750671</v>
      </c>
      <c r="H522">
        <f t="shared" si="61"/>
        <v>0.0008283883460747769</v>
      </c>
      <c r="I522" s="4">
        <f aca="true" t="shared" si="66" ref="I522:I585">(1/($C$3-1))*G522</f>
        <v>7.385755887110423E-05</v>
      </c>
      <c r="J522">
        <f aca="true" t="shared" si="67" ref="J522:J585">(1/($C$3*($C$3-1)))*H522</f>
        <v>1.9913181396028292E-07</v>
      </c>
      <c r="K522" s="8">
        <f t="shared" si="62"/>
        <v>0.1357004302288168</v>
      </c>
    </row>
    <row r="523" spans="2:11" ht="12.75">
      <c r="B523" s="1">
        <v>38366</v>
      </c>
      <c r="C523" s="3">
        <v>742.63</v>
      </c>
      <c r="D523">
        <f t="shared" si="63"/>
        <v>1.0071471194531842</v>
      </c>
      <c r="E523">
        <f t="shared" si="64"/>
        <v>0.007121699841084598</v>
      </c>
      <c r="F523" s="4">
        <f t="shared" si="65"/>
        <v>5.071860862650439E-05</v>
      </c>
      <c r="G523" s="4">
        <f t="shared" si="60"/>
        <v>0.004661840151069388</v>
      </c>
      <c r="H523">
        <f t="shared" si="61"/>
        <v>0.0006322283109306392</v>
      </c>
      <c r="I523" s="4">
        <f t="shared" si="66"/>
        <v>7.284125236045919E-05</v>
      </c>
      <c r="J523">
        <f t="shared" si="67"/>
        <v>1.5197795935832672E-07</v>
      </c>
      <c r="K523" s="8">
        <f t="shared" si="62"/>
        <v>0.1348047424991985</v>
      </c>
    </row>
    <row r="524" spans="2:11" ht="12.75">
      <c r="B524" s="2">
        <v>38369</v>
      </c>
      <c r="C524" s="3">
        <v>747.73</v>
      </c>
      <c r="D524">
        <f t="shared" si="63"/>
        <v>1.0068674844808316</v>
      </c>
      <c r="E524">
        <f t="shared" si="64"/>
        <v>0.006844010718470178</v>
      </c>
      <c r="F524" s="4">
        <f t="shared" si="65"/>
        <v>4.684048271453468E-05</v>
      </c>
      <c r="G524" s="4">
        <f t="shared" si="60"/>
        <v>0.004629636558765271</v>
      </c>
      <c r="H524">
        <f t="shared" si="61"/>
        <v>0.0016710791373933723</v>
      </c>
      <c r="I524" s="4">
        <f t="shared" si="66"/>
        <v>7.233807123070737E-05</v>
      </c>
      <c r="J524">
        <f t="shared" si="67"/>
        <v>4.0170171571956066E-07</v>
      </c>
      <c r="K524" s="8">
        <f t="shared" si="62"/>
        <v>0.1341047813418558</v>
      </c>
    </row>
    <row r="525" spans="2:11" ht="12.75">
      <c r="B525" s="1">
        <v>38370</v>
      </c>
      <c r="C525" s="3">
        <v>746.16</v>
      </c>
      <c r="D525">
        <f t="shared" si="63"/>
        <v>0.9979003116098056</v>
      </c>
      <c r="E525">
        <f t="shared" si="64"/>
        <v>-0.002101895826355645</v>
      </c>
      <c r="F525" s="4">
        <f t="shared" si="65"/>
        <v>4.417966064851279E-06</v>
      </c>
      <c r="G525" s="4">
        <f t="shared" si="60"/>
        <v>0.004603137540312026</v>
      </c>
      <c r="H525">
        <f t="shared" si="61"/>
        <v>0.0019657911489899017</v>
      </c>
      <c r="I525" s="4">
        <f t="shared" si="66"/>
        <v>7.192402406737541E-05</v>
      </c>
      <c r="J525">
        <f t="shared" si="67"/>
        <v>4.725459492764187E-07</v>
      </c>
      <c r="K525" s="8">
        <f t="shared" si="62"/>
        <v>0.1336520464846115</v>
      </c>
    </row>
    <row r="526" spans="2:11" ht="12.75">
      <c r="B526" s="2">
        <v>38371</v>
      </c>
      <c r="C526" s="3">
        <v>746.09</v>
      </c>
      <c r="D526">
        <f t="shared" si="63"/>
        <v>0.9999061863407313</v>
      </c>
      <c r="E526">
        <f t="shared" si="64"/>
        <v>-9.3818060045319E-05</v>
      </c>
      <c r="F526" s="4">
        <f t="shared" si="65"/>
        <v>8.801828390667083E-09</v>
      </c>
      <c r="G526" s="4">
        <f t="shared" si="60"/>
        <v>0.004602155976027484</v>
      </c>
      <c r="H526">
        <f t="shared" si="61"/>
        <v>0.002046530631500635</v>
      </c>
      <c r="I526" s="4">
        <f t="shared" si="66"/>
        <v>7.190868712542943E-05</v>
      </c>
      <c r="J526">
        <f t="shared" si="67"/>
        <v>4.919544787261143E-07</v>
      </c>
      <c r="K526" s="8">
        <f t="shared" si="62"/>
        <v>0.13361954633090112</v>
      </c>
    </row>
    <row r="527" spans="2:11" ht="12.75">
      <c r="B527" s="1">
        <v>38372</v>
      </c>
      <c r="C527" s="3">
        <v>736.87</v>
      </c>
      <c r="D527">
        <f t="shared" si="63"/>
        <v>0.9876422415526277</v>
      </c>
      <c r="E527">
        <f t="shared" si="64"/>
        <v>-0.012434750501313903</v>
      </c>
      <c r="F527" s="4">
        <f t="shared" si="65"/>
        <v>0.00015462302002992637</v>
      </c>
      <c r="G527" s="4">
        <f t="shared" si="60"/>
        <v>0.004532481977822393</v>
      </c>
      <c r="H527">
        <f t="shared" si="61"/>
        <v>0.0003178125274964651</v>
      </c>
      <c r="I527" s="4">
        <f t="shared" si="66"/>
        <v>7.082003090347489E-05</v>
      </c>
      <c r="J527">
        <f t="shared" si="67"/>
        <v>7.639724218665027E-08</v>
      </c>
      <c r="K527" s="8">
        <f t="shared" si="62"/>
        <v>0.1329883769933375</v>
      </c>
    </row>
    <row r="528" spans="2:11" ht="12.75">
      <c r="B528" s="2">
        <v>38373</v>
      </c>
      <c r="C528" s="3">
        <v>735.1</v>
      </c>
      <c r="D528">
        <f t="shared" si="63"/>
        <v>0.99759794807768</v>
      </c>
      <c r="E528">
        <f t="shared" si="64"/>
        <v>-0.002404941477206783</v>
      </c>
      <c r="F528" s="4">
        <f t="shared" si="65"/>
        <v>5.783743508789544E-06</v>
      </c>
      <c r="G528" s="4">
        <f t="shared" si="60"/>
        <v>0.004341609777256962</v>
      </c>
      <c r="H528">
        <f t="shared" si="61"/>
        <v>0.0008670529460872151</v>
      </c>
      <c r="I528" s="4">
        <f t="shared" si="66"/>
        <v>6.783765276964003E-05</v>
      </c>
      <c r="J528">
        <f t="shared" si="67"/>
        <v>2.0842618896327288E-07</v>
      </c>
      <c r="K528" s="8">
        <f t="shared" si="62"/>
        <v>0.13002809944457847</v>
      </c>
    </row>
    <row r="529" spans="2:11" ht="12.75">
      <c r="B529" s="1">
        <v>38376</v>
      </c>
      <c r="C529" s="3">
        <v>727.56</v>
      </c>
      <c r="D529">
        <f t="shared" si="63"/>
        <v>0.9897428921235205</v>
      </c>
      <c r="E529">
        <f t="shared" si="64"/>
        <v>-0.010310074508402402</v>
      </c>
      <c r="F529" s="4">
        <f t="shared" si="65"/>
        <v>0.00010629763636880904</v>
      </c>
      <c r="G529" s="4">
        <f t="shared" si="60"/>
        <v>0.00443167450285983</v>
      </c>
      <c r="H529">
        <f t="shared" si="61"/>
        <v>0.0005366031841461332</v>
      </c>
      <c r="I529" s="4">
        <f t="shared" si="66"/>
        <v>6.924491410718485E-05</v>
      </c>
      <c r="J529">
        <f t="shared" si="67"/>
        <v>1.2899115003512819E-07</v>
      </c>
      <c r="K529" s="8">
        <f t="shared" si="62"/>
        <v>0.13144953685459462</v>
      </c>
    </row>
    <row r="530" spans="2:11" ht="12.75">
      <c r="B530" s="2">
        <v>38377</v>
      </c>
      <c r="C530" s="3">
        <v>736.19</v>
      </c>
      <c r="D530">
        <f t="shared" si="63"/>
        <v>1.0118615646819509</v>
      </c>
      <c r="E530">
        <f t="shared" si="64"/>
        <v>0.011791767715610963</v>
      </c>
      <c r="F530" s="4">
        <f t="shared" si="65"/>
        <v>0.000139045785858925</v>
      </c>
      <c r="G530" s="4">
        <f t="shared" si="60"/>
        <v>0.004439075747135544</v>
      </c>
      <c r="H530">
        <f t="shared" si="61"/>
        <v>0.002155755130828179</v>
      </c>
      <c r="I530" s="4">
        <f t="shared" si="66"/>
        <v>6.936055854899288E-05</v>
      </c>
      <c r="J530">
        <f t="shared" si="67"/>
        <v>5.182103679875431E-07</v>
      </c>
      <c r="K530" s="8">
        <f t="shared" si="62"/>
        <v>0.13118912700849614</v>
      </c>
    </row>
    <row r="531" spans="2:11" ht="12.75">
      <c r="B531" s="1">
        <v>38378</v>
      </c>
      <c r="C531" s="3">
        <v>736.73</v>
      </c>
      <c r="D531">
        <f t="shared" si="63"/>
        <v>1.000733506295929</v>
      </c>
      <c r="E531">
        <f t="shared" si="64"/>
        <v>0.0007332374116634706</v>
      </c>
      <c r="F531" s="4">
        <f t="shared" si="65"/>
        <v>5.376371018629459E-07</v>
      </c>
      <c r="G531" s="4">
        <f t="shared" si="60"/>
        <v>0.0038779439655411154</v>
      </c>
      <c r="H531">
        <f t="shared" si="61"/>
        <v>0.005021552492360571</v>
      </c>
      <c r="I531" s="4">
        <f t="shared" si="66"/>
        <v>6.059287446157993E-05</v>
      </c>
      <c r="J531">
        <f t="shared" si="67"/>
        <v>1.2071039645097527E-06</v>
      </c>
      <c r="K531" s="8">
        <f t="shared" si="62"/>
        <v>0.12184597910586768</v>
      </c>
    </row>
    <row r="532" spans="2:11" ht="12.75">
      <c r="B532" s="2">
        <v>38379</v>
      </c>
      <c r="C532" s="3">
        <v>741.92</v>
      </c>
      <c r="D532">
        <f t="shared" si="63"/>
        <v>1.0070446432207185</v>
      </c>
      <c r="E532">
        <f t="shared" si="64"/>
        <v>0.007019945644236816</v>
      </c>
      <c r="F532" s="4">
        <f t="shared" si="65"/>
        <v>4.927963684803945E-05</v>
      </c>
      <c r="G532" s="4">
        <f t="shared" si="60"/>
        <v>0.0038968972814945125</v>
      </c>
      <c r="H532">
        <f t="shared" si="61"/>
        <v>0.005238274538349326</v>
      </c>
      <c r="I532" s="4">
        <f t="shared" si="66"/>
        <v>6.088902002335176E-05</v>
      </c>
      <c r="J532">
        <f t="shared" si="67"/>
        <v>1.2592006101801267E-06</v>
      </c>
      <c r="K532" s="8">
        <f t="shared" si="62"/>
        <v>0.1220960886076737</v>
      </c>
    </row>
    <row r="533" spans="2:11" ht="12.75">
      <c r="B533" s="1">
        <v>38380</v>
      </c>
      <c r="C533" s="3">
        <v>735.32</v>
      </c>
      <c r="D533">
        <f t="shared" si="63"/>
        <v>0.9911041621738194</v>
      </c>
      <c r="E533">
        <f t="shared" si="64"/>
        <v>-0.00893564202847967</v>
      </c>
      <c r="F533" s="4">
        <f t="shared" si="65"/>
        <v>7.984569846113228E-05</v>
      </c>
      <c r="G533" s="4">
        <f t="shared" si="60"/>
        <v>0.003715732726115668</v>
      </c>
      <c r="H533">
        <f t="shared" si="61"/>
        <v>0.0022358212293681888</v>
      </c>
      <c r="I533" s="4">
        <f t="shared" si="66"/>
        <v>5.805832384555731E-05</v>
      </c>
      <c r="J533">
        <f t="shared" si="67"/>
        <v>5.3745702629043E-07</v>
      </c>
      <c r="K533" s="8">
        <f t="shared" si="62"/>
        <v>0.11991754127239566</v>
      </c>
    </row>
    <row r="534" spans="2:11" ht="12.75">
      <c r="B534" s="2">
        <v>38383</v>
      </c>
      <c r="C534" s="3">
        <v>741.5</v>
      </c>
      <c r="D534">
        <f t="shared" si="63"/>
        <v>1.0084045041614536</v>
      </c>
      <c r="E534">
        <f t="shared" si="64"/>
        <v>0.008369382963315871</v>
      </c>
      <c r="F534" s="4">
        <f t="shared" si="65"/>
        <v>7.004657118664196E-05</v>
      </c>
      <c r="G534" s="4">
        <f t="shared" si="60"/>
        <v>0.0037579454281002865</v>
      </c>
      <c r="H534">
        <f t="shared" si="61"/>
        <v>0.0025379502305867907</v>
      </c>
      <c r="I534" s="4">
        <f t="shared" si="66"/>
        <v>5.871789731406698E-05</v>
      </c>
      <c r="J534">
        <f t="shared" si="67"/>
        <v>6.100841900449017E-07</v>
      </c>
      <c r="K534" s="8">
        <f t="shared" si="62"/>
        <v>0.12052781123460891</v>
      </c>
    </row>
    <row r="535" spans="2:11" ht="12.75">
      <c r="B535" s="1">
        <v>38384</v>
      </c>
      <c r="C535" s="3">
        <v>750.06</v>
      </c>
      <c r="D535">
        <f t="shared" si="63"/>
        <v>1.0115441672285905</v>
      </c>
      <c r="E535">
        <f t="shared" si="64"/>
        <v>0.011478041752539832</v>
      </c>
      <c r="F535" s="4">
        <f t="shared" si="65"/>
        <v>0.00013174544247304766</v>
      </c>
      <c r="G535" s="4">
        <f t="shared" si="60"/>
        <v>0.003876870778532303</v>
      </c>
      <c r="H535">
        <f t="shared" si="61"/>
        <v>0.004281952582163022</v>
      </c>
      <c r="I535" s="4">
        <f t="shared" si="66"/>
        <v>6.0576105914567234E-05</v>
      </c>
      <c r="J535">
        <f t="shared" si="67"/>
        <v>1.0293155245584188E-06</v>
      </c>
      <c r="K535" s="8">
        <f t="shared" si="62"/>
        <v>0.12201105522657446</v>
      </c>
    </row>
    <row r="536" spans="2:11" ht="12.75">
      <c r="B536" s="2">
        <v>38385</v>
      </c>
      <c r="C536" s="3">
        <v>754.04</v>
      </c>
      <c r="D536">
        <f t="shared" si="63"/>
        <v>1.0053062421672934</v>
      </c>
      <c r="E536">
        <f t="shared" si="64"/>
        <v>0.005292213668184762</v>
      </c>
      <c r="F536" s="4">
        <f t="shared" si="65"/>
        <v>2.8007525509721616E-05</v>
      </c>
      <c r="G536" s="4">
        <f t="shared" si="60"/>
        <v>0.0037449876008985297</v>
      </c>
      <c r="H536">
        <f t="shared" si="61"/>
        <v>0.003373757373375495</v>
      </c>
      <c r="I536" s="4">
        <f t="shared" si="66"/>
        <v>5.8515431264039526E-05</v>
      </c>
      <c r="J536">
        <f t="shared" si="67"/>
        <v>8.109993685998786E-07</v>
      </c>
      <c r="K536" s="8">
        <f t="shared" si="62"/>
        <v>0.12010873396160628</v>
      </c>
    </row>
    <row r="537" spans="2:11" ht="12.75">
      <c r="B537" s="1">
        <v>38386</v>
      </c>
      <c r="C537" s="3">
        <v>750.12</v>
      </c>
      <c r="D537">
        <f t="shared" si="63"/>
        <v>0.9948013367991089</v>
      </c>
      <c r="E537">
        <f t="shared" si="64"/>
        <v>-0.0052122232669901</v>
      </c>
      <c r="F537" s="4">
        <f t="shared" si="65"/>
        <v>2.7167271384952955E-05</v>
      </c>
      <c r="G537" s="4">
        <f t="shared" si="60"/>
        <v>0.003481683707238834</v>
      </c>
      <c r="H537">
        <f t="shared" si="61"/>
        <v>0.001283689758930153</v>
      </c>
      <c r="I537" s="4">
        <f t="shared" si="66"/>
        <v>5.440130792560678E-05</v>
      </c>
      <c r="J537">
        <f t="shared" si="67"/>
        <v>3.085792689735945E-07</v>
      </c>
      <c r="K537" s="8">
        <f t="shared" si="62"/>
        <v>0.11628921774678122</v>
      </c>
    </row>
    <row r="538" spans="2:11" ht="12.75">
      <c r="B538" s="2">
        <v>38387</v>
      </c>
      <c r="C538" s="3">
        <v>755.57</v>
      </c>
      <c r="D538">
        <f t="shared" si="63"/>
        <v>1.007265504185997</v>
      </c>
      <c r="E538">
        <f t="shared" si="64"/>
        <v>0.00723923756057645</v>
      </c>
      <c r="F538" s="4">
        <f t="shared" si="65"/>
        <v>5.240656045846087E-05</v>
      </c>
      <c r="G538" s="4">
        <f t="shared" si="60"/>
        <v>0.0035194967901333724</v>
      </c>
      <c r="H538">
        <f t="shared" si="61"/>
        <v>0.001540382975856624</v>
      </c>
      <c r="I538" s="4">
        <f t="shared" si="66"/>
        <v>5.499213734583394E-05</v>
      </c>
      <c r="J538">
        <f t="shared" si="67"/>
        <v>3.702843691963039E-07</v>
      </c>
      <c r="K538" s="8">
        <f t="shared" si="62"/>
        <v>0.1168565926431171</v>
      </c>
    </row>
    <row r="539" spans="2:11" ht="12.75">
      <c r="B539" s="1">
        <v>38390</v>
      </c>
      <c r="C539" s="3">
        <v>765.69</v>
      </c>
      <c r="D539">
        <f t="shared" si="63"/>
        <v>1.0133938615879403</v>
      </c>
      <c r="E539">
        <f t="shared" si="64"/>
        <v>0.013304956796350163</v>
      </c>
      <c r="F539" s="4">
        <f t="shared" si="65"/>
        <v>0.0001770218753527444</v>
      </c>
      <c r="G539" s="4">
        <f t="shared" si="60"/>
        <v>0.003662741147091895</v>
      </c>
      <c r="H539">
        <f t="shared" si="61"/>
        <v>0.0034064163474907603</v>
      </c>
      <c r="I539" s="4">
        <f t="shared" si="66"/>
        <v>5.723033042331086E-05</v>
      </c>
      <c r="J539">
        <f t="shared" si="67"/>
        <v>8.188500835314328E-07</v>
      </c>
      <c r="K539" s="8">
        <f t="shared" si="62"/>
        <v>0.11875550549319748</v>
      </c>
    </row>
    <row r="540" spans="2:11" ht="12.75">
      <c r="B540" s="2">
        <v>38391</v>
      </c>
      <c r="C540" s="3">
        <v>762.98</v>
      </c>
      <c r="D540">
        <f t="shared" si="63"/>
        <v>0.9964607086418785</v>
      </c>
      <c r="E540">
        <f t="shared" si="64"/>
        <v>-0.0035455694675298995</v>
      </c>
      <c r="F540" s="4">
        <f t="shared" si="65"/>
        <v>1.2571062849080255E-05</v>
      </c>
      <c r="G540" s="4">
        <f t="shared" si="60"/>
        <v>0.0036407299932546136</v>
      </c>
      <c r="H540">
        <f t="shared" si="61"/>
        <v>0.0023949551149532395</v>
      </c>
      <c r="I540" s="4">
        <f t="shared" si="66"/>
        <v>5.688640614460334E-05</v>
      </c>
      <c r="J540">
        <f t="shared" si="67"/>
        <v>5.757103641714518E-07</v>
      </c>
      <c r="K540" s="8">
        <f t="shared" si="62"/>
        <v>0.1186493739768903</v>
      </c>
    </row>
    <row r="541" spans="2:11" ht="12.75">
      <c r="B541" s="1">
        <v>38392</v>
      </c>
      <c r="C541" s="3">
        <v>769.05</v>
      </c>
      <c r="D541">
        <f t="shared" si="63"/>
        <v>1.0079556475923352</v>
      </c>
      <c r="E541">
        <f t="shared" si="64"/>
        <v>0.007924168276701364</v>
      </c>
      <c r="F541" s="4">
        <f t="shared" si="65"/>
        <v>6.279244287748026E-05</v>
      </c>
      <c r="G541" s="4">
        <f t="shared" si="60"/>
        <v>0.00369698516970362</v>
      </c>
      <c r="H541">
        <f t="shared" si="61"/>
        <v>0.0029491024320171194</v>
      </c>
      <c r="I541" s="4">
        <f t="shared" si="66"/>
        <v>5.776539327661906E-05</v>
      </c>
      <c r="J541">
        <f t="shared" si="67"/>
        <v>7.089188538502691E-07</v>
      </c>
      <c r="K541" s="8">
        <f t="shared" si="62"/>
        <v>0.1194324855543591</v>
      </c>
    </row>
    <row r="542" spans="2:11" ht="12.75">
      <c r="B542" s="2">
        <v>38393</v>
      </c>
      <c r="C542" s="3">
        <v>755.63</v>
      </c>
      <c r="D542">
        <f t="shared" si="63"/>
        <v>0.9825498992263182</v>
      </c>
      <c r="E542">
        <f t="shared" si="64"/>
        <v>-0.017604148511779556</v>
      </c>
      <c r="F542" s="4">
        <f t="shared" si="65"/>
        <v>0.00030990604482479035</v>
      </c>
      <c r="G542" s="4">
        <f t="shared" si="60"/>
        <v>0.004006278370724608</v>
      </c>
      <c r="H542">
        <f t="shared" si="61"/>
        <v>0.001405075291082152</v>
      </c>
      <c r="I542" s="4">
        <f t="shared" si="66"/>
        <v>6.2598099542572E-05</v>
      </c>
      <c r="J542">
        <f t="shared" si="67"/>
        <v>3.3775848343320963E-07</v>
      </c>
      <c r="K542" s="8">
        <f t="shared" si="62"/>
        <v>0.1247601108719638</v>
      </c>
    </row>
    <row r="543" spans="2:11" ht="12.75">
      <c r="B543" s="1">
        <v>38394</v>
      </c>
      <c r="C543" s="3">
        <v>766.82</v>
      </c>
      <c r="D543">
        <f t="shared" si="63"/>
        <v>1.0148088350118445</v>
      </c>
      <c r="E543">
        <f t="shared" si="64"/>
        <v>0.014700254865757984</v>
      </c>
      <c r="F543" s="4">
        <f t="shared" si="65"/>
        <v>0.00021609749311824128</v>
      </c>
      <c r="G543" s="4">
        <f t="shared" si="60"/>
        <v>0.004211174630748833</v>
      </c>
      <c r="H543">
        <f t="shared" si="61"/>
        <v>0.002385127239220983</v>
      </c>
      <c r="I543" s="4">
        <f t="shared" si="66"/>
        <v>6.579960360545052E-05</v>
      </c>
      <c r="J543">
        <f t="shared" si="67"/>
        <v>5.733478940435056E-07</v>
      </c>
      <c r="K543" s="8">
        <f t="shared" si="62"/>
        <v>0.12769715708602034</v>
      </c>
    </row>
    <row r="544" spans="2:11" ht="12.75">
      <c r="B544" s="2">
        <v>38397</v>
      </c>
      <c r="C544" s="3">
        <v>765.38</v>
      </c>
      <c r="D544">
        <f t="shared" si="63"/>
        <v>0.9981221147074932</v>
      </c>
      <c r="E544">
        <f t="shared" si="64"/>
        <v>-0.0018796507296311659</v>
      </c>
      <c r="F544" s="4">
        <f t="shared" si="65"/>
        <v>3.5330868654029744E-06</v>
      </c>
      <c r="G544" s="4">
        <f t="shared" si="60"/>
        <v>0.0041540451835134174</v>
      </c>
      <c r="H544">
        <f t="shared" si="61"/>
        <v>0.001534249579490689</v>
      </c>
      <c r="I544" s="4">
        <f t="shared" si="66"/>
        <v>6.490695599239715E-05</v>
      </c>
      <c r="J544">
        <f t="shared" si="67"/>
        <v>3.688099950698772E-07</v>
      </c>
      <c r="K544" s="8">
        <f t="shared" si="62"/>
        <v>0.1270217953712347</v>
      </c>
    </row>
    <row r="545" spans="2:11" ht="12.75">
      <c r="B545" s="1">
        <v>38398</v>
      </c>
      <c r="C545" s="3">
        <v>770.4</v>
      </c>
      <c r="D545">
        <f t="shared" si="63"/>
        <v>1.0065588335206042</v>
      </c>
      <c r="E545">
        <f t="shared" si="64"/>
        <v>0.006537417961749296</v>
      </c>
      <c r="F545" s="4">
        <f t="shared" si="65"/>
        <v>4.273783360660232E-05</v>
      </c>
      <c r="G545" s="4">
        <f t="shared" si="60"/>
        <v>0.004121115517784501</v>
      </c>
      <c r="H545">
        <f t="shared" si="61"/>
        <v>0.001369607553746421</v>
      </c>
      <c r="I545" s="4">
        <f t="shared" si="66"/>
        <v>6.439242996538283E-05</v>
      </c>
      <c r="J545">
        <f t="shared" si="67"/>
        <v>3.292325850351974E-07</v>
      </c>
      <c r="K545" s="8">
        <f t="shared" si="62"/>
        <v>0.12655354339206354</v>
      </c>
    </row>
    <row r="546" spans="2:11" ht="12.75">
      <c r="B546" s="2">
        <v>38399</v>
      </c>
      <c r="C546" s="3">
        <v>764.56</v>
      </c>
      <c r="D546">
        <f t="shared" si="63"/>
        <v>0.9924195223260643</v>
      </c>
      <c r="E546">
        <f t="shared" si="64"/>
        <v>-0.007609355525991616</v>
      </c>
      <c r="F546" s="4">
        <f t="shared" si="65"/>
        <v>5.790229152093914E-05</v>
      </c>
      <c r="G546" s="4">
        <f t="shared" si="60"/>
        <v>0.004178921861837519</v>
      </c>
      <c r="H546">
        <f t="shared" si="61"/>
        <v>0.0008461757310285537</v>
      </c>
      <c r="I546" s="4">
        <f t="shared" si="66"/>
        <v>6.529565409121124E-05</v>
      </c>
      <c r="J546">
        <f t="shared" si="67"/>
        <v>2.0340762765109465E-07</v>
      </c>
      <c r="K546" s="8">
        <f t="shared" si="62"/>
        <v>0.12756591086920532</v>
      </c>
    </row>
    <row r="547" spans="2:11" ht="12.75">
      <c r="B547" s="1">
        <v>38400</v>
      </c>
      <c r="C547" s="3">
        <v>764.11</v>
      </c>
      <c r="D547">
        <f t="shared" si="63"/>
        <v>0.9994114261797636</v>
      </c>
      <c r="E547">
        <f t="shared" si="64"/>
        <v>-0.000588747097801722</v>
      </c>
      <c r="F547" s="4">
        <f t="shared" si="65"/>
        <v>3.466231451699505E-07</v>
      </c>
      <c r="G547" s="4">
        <f t="shared" si="60"/>
        <v>0.004162773970423158</v>
      </c>
      <c r="H547">
        <f t="shared" si="61"/>
        <v>0.0010602640922166078</v>
      </c>
      <c r="I547" s="4">
        <f t="shared" si="66"/>
        <v>6.504334328786185E-05</v>
      </c>
      <c r="J547">
        <f t="shared" si="67"/>
        <v>2.5487117601360767E-07</v>
      </c>
      <c r="K547" s="8">
        <f t="shared" si="62"/>
        <v>0.12726789865461777</v>
      </c>
    </row>
    <row r="548" spans="2:11" ht="12.75">
      <c r="B548" s="2">
        <v>38401</v>
      </c>
      <c r="C548" s="3">
        <v>758.02</v>
      </c>
      <c r="D548">
        <f t="shared" si="63"/>
        <v>0.9920299433327662</v>
      </c>
      <c r="E548">
        <f t="shared" si="64"/>
        <v>-0.008001987341560284</v>
      </c>
      <c r="F548" s="4">
        <f t="shared" si="65"/>
        <v>6.403180141449101E-05</v>
      </c>
      <c r="G548" s="4">
        <f t="shared" si="60"/>
        <v>0.004068996407180253</v>
      </c>
      <c r="H548">
        <f t="shared" si="61"/>
        <v>0.00014393975736313487</v>
      </c>
      <c r="I548" s="4">
        <f t="shared" si="66"/>
        <v>6.357806886219146E-05</v>
      </c>
      <c r="J548">
        <f t="shared" si="67"/>
        <v>3.460090321229204E-08</v>
      </c>
      <c r="K548" s="8">
        <f t="shared" si="62"/>
        <v>0.12603914863940008</v>
      </c>
    </row>
    <row r="549" spans="2:11" ht="12.75">
      <c r="B549" s="1">
        <v>38404</v>
      </c>
      <c r="C549" s="3">
        <v>760.86</v>
      </c>
      <c r="D549">
        <f t="shared" si="63"/>
        <v>1.0037466029920055</v>
      </c>
      <c r="E549">
        <f t="shared" si="64"/>
        <v>0.003739601956301054</v>
      </c>
      <c r="F549" s="4">
        <f t="shared" si="65"/>
        <v>1.398462279157067E-05</v>
      </c>
      <c r="G549" s="4">
        <f t="shared" si="60"/>
        <v>0.004082460842019247</v>
      </c>
      <c r="H549">
        <f t="shared" si="61"/>
        <v>0.00027087669712129594</v>
      </c>
      <c r="I549" s="4">
        <f t="shared" si="66"/>
        <v>6.378845065655074E-05</v>
      </c>
      <c r="J549">
        <f t="shared" si="67"/>
        <v>6.511459065415767E-08</v>
      </c>
      <c r="K549" s="8">
        <f t="shared" si="62"/>
        <v>0.12621740773948</v>
      </c>
    </row>
    <row r="550" spans="2:11" ht="12.75">
      <c r="B550" s="2">
        <v>38405</v>
      </c>
      <c r="C550" s="3">
        <v>758.64</v>
      </c>
      <c r="D550">
        <f t="shared" si="63"/>
        <v>0.9970822490339878</v>
      </c>
      <c r="E550">
        <f t="shared" si="64"/>
        <v>-0.002922015899391321</v>
      </c>
      <c r="F550" s="4">
        <f t="shared" si="65"/>
        <v>8.53817691629567E-06</v>
      </c>
      <c r="G550" s="4">
        <f t="shared" si="60"/>
        <v>0.003967541347236977</v>
      </c>
      <c r="H550">
        <f t="shared" si="61"/>
        <v>0.00060749763106205</v>
      </c>
      <c r="I550" s="4">
        <f t="shared" si="66"/>
        <v>6.199283355057776E-05</v>
      </c>
      <c r="J550">
        <f t="shared" si="67"/>
        <v>1.4603308438991588E-07</v>
      </c>
      <c r="K550" s="8">
        <f t="shared" si="62"/>
        <v>0.12434508481056643</v>
      </c>
    </row>
    <row r="551" spans="2:11" ht="12.75">
      <c r="B551" s="1">
        <v>38406</v>
      </c>
      <c r="C551" s="3">
        <v>759.16</v>
      </c>
      <c r="D551">
        <f t="shared" si="63"/>
        <v>1.0006854370979648</v>
      </c>
      <c r="E551">
        <f t="shared" si="64"/>
        <v>0.0006852022932469083</v>
      </c>
      <c r="F551" s="4">
        <f t="shared" si="65"/>
        <v>4.6950218267082213E-07</v>
      </c>
      <c r="G551" s="4">
        <f t="shared" si="60"/>
        <v>0.0039190698419101526</v>
      </c>
      <c r="H551">
        <f t="shared" si="61"/>
        <v>0.0010451289578319069</v>
      </c>
      <c r="I551" s="4">
        <f t="shared" si="66"/>
        <v>6.123546627984613E-05</v>
      </c>
      <c r="J551">
        <f t="shared" si="67"/>
        <v>2.5123292255574686E-07</v>
      </c>
      <c r="K551" s="8">
        <f t="shared" si="62"/>
        <v>0.12347493000331118</v>
      </c>
    </row>
    <row r="552" spans="2:11" ht="12.75">
      <c r="B552" s="2">
        <v>38407</v>
      </c>
      <c r="C552" s="3">
        <v>761.61</v>
      </c>
      <c r="D552">
        <f t="shared" si="63"/>
        <v>1.0032272511723483</v>
      </c>
      <c r="E552">
        <f t="shared" si="64"/>
        <v>0.0032220547743364437</v>
      </c>
      <c r="F552" s="4">
        <f t="shared" si="65"/>
        <v>1.0381636968824272E-05</v>
      </c>
      <c r="G552" s="4">
        <f t="shared" si="60"/>
        <v>0.00391478762485815</v>
      </c>
      <c r="H552">
        <f t="shared" si="61"/>
        <v>0.0010062324917519442</v>
      </c>
      <c r="I552" s="4">
        <f t="shared" si="66"/>
        <v>6.116855663840859E-05</v>
      </c>
      <c r="J552">
        <f t="shared" si="67"/>
        <v>2.418828105172943E-07</v>
      </c>
      <c r="K552" s="8">
        <f t="shared" si="62"/>
        <v>0.12341664578561849</v>
      </c>
    </row>
    <row r="553" spans="2:11" ht="12.75">
      <c r="B553" s="1">
        <v>38408</v>
      </c>
      <c r="C553" s="3">
        <v>769.89</v>
      </c>
      <c r="D553">
        <f t="shared" si="63"/>
        <v>1.0108717059912553</v>
      </c>
      <c r="E553">
        <f t="shared" si="64"/>
        <v>0.010813033856763387</v>
      </c>
      <c r="F553" s="4">
        <f t="shared" si="65"/>
        <v>0.0001169217011875113</v>
      </c>
      <c r="G553" s="4">
        <f t="shared" si="60"/>
        <v>0.0040314970773032</v>
      </c>
      <c r="H553">
        <f t="shared" si="61"/>
        <v>0.0017701791601458287</v>
      </c>
      <c r="I553" s="4">
        <f t="shared" si="66"/>
        <v>6.29921418328625E-05</v>
      </c>
      <c r="J553">
        <f t="shared" si="67"/>
        <v>4.2552383657351654E-07</v>
      </c>
      <c r="K553" s="8">
        <f t="shared" si="62"/>
        <v>0.1250666002539137</v>
      </c>
    </row>
    <row r="554" spans="2:11" ht="12.75">
      <c r="B554" s="2">
        <v>38411</v>
      </c>
      <c r="C554" s="3">
        <v>769.97</v>
      </c>
      <c r="D554">
        <f t="shared" si="63"/>
        <v>1.0001039109483174</v>
      </c>
      <c r="E554">
        <f t="shared" si="64"/>
        <v>0.00010390554994878249</v>
      </c>
      <c r="F554" s="4">
        <f t="shared" si="65"/>
        <v>1.0796363310158934E-08</v>
      </c>
      <c r="G554" s="4">
        <f t="shared" si="60"/>
        <v>0.00397857771388777</v>
      </c>
      <c r="H554">
        <f t="shared" si="61"/>
        <v>0.0012181559569279163</v>
      </c>
      <c r="I554" s="4">
        <f t="shared" si="66"/>
        <v>6.21652767794964E-05</v>
      </c>
      <c r="J554">
        <f t="shared" si="67"/>
        <v>2.928259511845953E-07</v>
      </c>
      <c r="K554" s="8">
        <f t="shared" si="62"/>
        <v>0.12437086759799479</v>
      </c>
    </row>
    <row r="555" spans="2:11" ht="12.75">
      <c r="B555" s="1">
        <v>38412</v>
      </c>
      <c r="C555" s="3">
        <v>772.09</v>
      </c>
      <c r="D555">
        <f t="shared" si="63"/>
        <v>1.0027533540267803</v>
      </c>
      <c r="E555">
        <f t="shared" si="64"/>
        <v>0.002749570490933233</v>
      </c>
      <c r="F555" s="4">
        <f t="shared" si="65"/>
        <v>7.5601378846108205E-06</v>
      </c>
      <c r="G555" s="4">
        <f t="shared" si="60"/>
        <v>0.003986134957687205</v>
      </c>
      <c r="H555">
        <f t="shared" si="61"/>
        <v>0.0014217015783761049</v>
      </c>
      <c r="I555" s="4">
        <f t="shared" si="66"/>
        <v>6.228335871386258E-05</v>
      </c>
      <c r="J555">
        <f t="shared" si="67"/>
        <v>3.417551871096406E-07</v>
      </c>
      <c r="K555" s="8">
        <f t="shared" si="62"/>
        <v>0.12444035069738527</v>
      </c>
    </row>
    <row r="556" spans="2:11" ht="12.75">
      <c r="B556" s="2">
        <v>38413</v>
      </c>
      <c r="C556" s="3">
        <v>776.54</v>
      </c>
      <c r="D556">
        <f t="shared" si="63"/>
        <v>1.0057635767850897</v>
      </c>
      <c r="E556">
        <f t="shared" si="64"/>
        <v>0.005747030921539164</v>
      </c>
      <c r="F556" s="4">
        <f t="shared" si="65"/>
        <v>3.302836441312729E-05</v>
      </c>
      <c r="G556" s="4">
        <f t="shared" si="60"/>
        <v>0.004009706401013235</v>
      </c>
      <c r="H556">
        <f t="shared" si="61"/>
        <v>0.0016303246099351775</v>
      </c>
      <c r="I556" s="4">
        <f t="shared" si="66"/>
        <v>6.26516625158318E-05</v>
      </c>
      <c r="J556">
        <f t="shared" si="67"/>
        <v>3.9190495431134076E-07</v>
      </c>
      <c r="K556" s="8">
        <f t="shared" si="62"/>
        <v>0.12475952625102464</v>
      </c>
    </row>
    <row r="557" spans="2:11" ht="12.75">
      <c r="B557" s="1">
        <v>38414</v>
      </c>
      <c r="C557" s="3">
        <v>775.55</v>
      </c>
      <c r="D557">
        <f t="shared" si="63"/>
        <v>0.9987251139670847</v>
      </c>
      <c r="E557">
        <f t="shared" si="64"/>
        <v>-0.001275699391480194</v>
      </c>
      <c r="F557" s="4">
        <f t="shared" si="65"/>
        <v>1.627408937422937E-06</v>
      </c>
      <c r="G557" s="4">
        <f t="shared" si="60"/>
        <v>0.004000329120212701</v>
      </c>
      <c r="H557">
        <f t="shared" si="61"/>
        <v>0.0017993639862520527</v>
      </c>
      <c r="I557" s="4">
        <f t="shared" si="66"/>
        <v>6.250514250332346E-05</v>
      </c>
      <c r="J557">
        <f t="shared" si="67"/>
        <v>4.3253941977212807E-07</v>
      </c>
      <c r="K557" s="8">
        <f t="shared" si="62"/>
        <v>0.12457186990202818</v>
      </c>
    </row>
    <row r="558" spans="2:11" ht="12.75">
      <c r="B558" s="2">
        <v>38415</v>
      </c>
      <c r="C558" s="3">
        <v>784.17</v>
      </c>
      <c r="D558">
        <f t="shared" si="63"/>
        <v>1.011114692798659</v>
      </c>
      <c r="E558">
        <f t="shared" si="64"/>
        <v>0.011053378508654964</v>
      </c>
      <c r="F558" s="4">
        <f t="shared" si="65"/>
        <v>0.00012217717645559545</v>
      </c>
      <c r="G558" s="4">
        <f t="shared" si="60"/>
        <v>0.004039824002522231</v>
      </c>
      <c r="H558">
        <f t="shared" si="61"/>
        <v>0.0019695230439040596</v>
      </c>
      <c r="I558" s="4">
        <f t="shared" si="66"/>
        <v>6.312225003940985E-05</v>
      </c>
      <c r="J558">
        <f t="shared" si="67"/>
        <v>4.734430394000143E-07</v>
      </c>
      <c r="K558" s="8">
        <f t="shared" si="62"/>
        <v>0.12514871853120374</v>
      </c>
    </row>
    <row r="559" spans="2:11" ht="12.75">
      <c r="B559" s="1">
        <v>38418</v>
      </c>
      <c r="C559" s="3">
        <v>780.47</v>
      </c>
      <c r="D559">
        <f t="shared" si="63"/>
        <v>0.9952816353596797</v>
      </c>
      <c r="E559">
        <f t="shared" si="64"/>
        <v>-0.004729531262068012</v>
      </c>
      <c r="F559" s="4">
        <f t="shared" si="65"/>
        <v>2.236846595887864E-05</v>
      </c>
      <c r="G559" s="4">
        <f t="shared" si="60"/>
        <v>0.0040391432888932655</v>
      </c>
      <c r="H559">
        <f t="shared" si="61"/>
        <v>0.0012144403503415798</v>
      </c>
      <c r="I559" s="4">
        <f t="shared" si="66"/>
        <v>6.311161388895727E-05</v>
      </c>
      <c r="J559">
        <f t="shared" si="67"/>
        <v>2.919327765244182E-07</v>
      </c>
      <c r="K559" s="8">
        <f t="shared" si="62"/>
        <v>0.12531927337049242</v>
      </c>
    </row>
    <row r="560" spans="2:11" ht="12.75">
      <c r="B560" s="2">
        <v>38419</v>
      </c>
      <c r="C560" s="3">
        <v>775.78</v>
      </c>
      <c r="D560">
        <f t="shared" si="63"/>
        <v>0.9939908004151344</v>
      </c>
      <c r="E560">
        <f t="shared" si="64"/>
        <v>-0.006027327483950781</v>
      </c>
      <c r="F560" s="4">
        <f t="shared" si="65"/>
        <v>3.632867659878845E-05</v>
      </c>
      <c r="G560" s="4">
        <f t="shared" si="60"/>
        <v>0.003919997097099962</v>
      </c>
      <c r="H560">
        <f t="shared" si="61"/>
        <v>0.001704901266595109</v>
      </c>
      <c r="I560" s="4">
        <f t="shared" si="66"/>
        <v>6.124995464218691E-05</v>
      </c>
      <c r="J560">
        <f t="shared" si="67"/>
        <v>4.098320352392089E-07</v>
      </c>
      <c r="K560" s="8">
        <f t="shared" si="62"/>
        <v>0.12332895301484126</v>
      </c>
    </row>
    <row r="561" spans="2:11" ht="12.75">
      <c r="B561" s="1">
        <v>38420</v>
      </c>
      <c r="C561" s="3">
        <v>775.63</v>
      </c>
      <c r="D561">
        <f t="shared" si="63"/>
        <v>0.999806646214133</v>
      </c>
      <c r="E561">
        <f t="shared" si="64"/>
        <v>-0.00019337248112020404</v>
      </c>
      <c r="F561" s="4">
        <f t="shared" si="65"/>
        <v>3.7392916454583666E-08</v>
      </c>
      <c r="G561" s="4">
        <f t="shared" si="60"/>
        <v>0.0038917276712159897</v>
      </c>
      <c r="H561">
        <f t="shared" si="61"/>
        <v>0.0021545836442217517</v>
      </c>
      <c r="I561" s="4">
        <f t="shared" si="66"/>
        <v>6.080824486274984E-05</v>
      </c>
      <c r="J561">
        <f t="shared" si="67"/>
        <v>5.179287606302288E-07</v>
      </c>
      <c r="K561" s="8">
        <f t="shared" si="62"/>
        <v>0.1227704322120351</v>
      </c>
    </row>
    <row r="562" spans="2:11" ht="12.75">
      <c r="B562" s="2">
        <v>38421</v>
      </c>
      <c r="C562" s="3">
        <v>766.64</v>
      </c>
      <c r="D562">
        <f t="shared" si="63"/>
        <v>0.9884094220182303</v>
      </c>
      <c r="E562">
        <f t="shared" si="64"/>
        <v>-0.011658272316768973</v>
      </c>
      <c r="F562" s="4">
        <f t="shared" si="65"/>
        <v>0.0001359153134119418</v>
      </c>
      <c r="G562" s="4">
        <f t="shared" si="60"/>
        <v>0.003970874104464401</v>
      </c>
      <c r="H562">
        <f t="shared" si="61"/>
        <v>0.000741184722912529</v>
      </c>
      <c r="I562" s="4">
        <f t="shared" si="66"/>
        <v>6.204490788225626E-05</v>
      </c>
      <c r="J562">
        <f t="shared" si="67"/>
        <v>1.78169404546281E-07</v>
      </c>
      <c r="K562" s="8">
        <f t="shared" si="62"/>
        <v>0.12436512621883795</v>
      </c>
    </row>
    <row r="563" spans="2:11" ht="12.75">
      <c r="B563" s="1">
        <v>38422</v>
      </c>
      <c r="C563" s="3">
        <v>771.22</v>
      </c>
      <c r="D563">
        <f t="shared" si="63"/>
        <v>1.0059741208389859</v>
      </c>
      <c r="E563">
        <f t="shared" si="64"/>
        <v>0.00595634653451751</v>
      </c>
      <c r="F563" s="4">
        <f t="shared" si="65"/>
        <v>3.547806403925875E-05</v>
      </c>
      <c r="G563" s="4">
        <f t="shared" si="60"/>
        <v>0.003956861769708575</v>
      </c>
      <c r="H563">
        <f t="shared" si="61"/>
        <v>0.0016173263151547412</v>
      </c>
      <c r="I563" s="4">
        <f t="shared" si="66"/>
        <v>6.182596515169649E-05</v>
      </c>
      <c r="J563">
        <f t="shared" si="67"/>
        <v>3.887803642198897E-07</v>
      </c>
      <c r="K563" s="8">
        <f t="shared" si="62"/>
        <v>0.12393262765256431</v>
      </c>
    </row>
    <row r="564" spans="2:11" ht="12.75">
      <c r="B564" s="2">
        <v>38425</v>
      </c>
      <c r="C564" s="3">
        <v>773.37</v>
      </c>
      <c r="D564">
        <f t="shared" si="63"/>
        <v>1.002787790773061</v>
      </c>
      <c r="E564">
        <f t="shared" si="64"/>
        <v>0.0027839120913269615</v>
      </c>
      <c r="F564" s="4">
        <f t="shared" si="65"/>
        <v>7.750166532236457E-06</v>
      </c>
      <c r="G564" s="4">
        <f t="shared" si="60"/>
        <v>0.0038181989057767527</v>
      </c>
      <c r="H564">
        <f t="shared" si="61"/>
        <v>0.0030360136452830993</v>
      </c>
      <c r="I564" s="4">
        <f t="shared" si="66"/>
        <v>5.965935790276176E-05</v>
      </c>
      <c r="J564">
        <f t="shared" si="67"/>
        <v>7.29810972423822E-07</v>
      </c>
      <c r="K564" s="8">
        <f t="shared" si="62"/>
        <v>0.12137704368036191</v>
      </c>
    </row>
    <row r="565" spans="2:11" ht="12.75">
      <c r="B565" s="1">
        <v>38426</v>
      </c>
      <c r="C565" s="3">
        <v>778.35</v>
      </c>
      <c r="D565">
        <f t="shared" si="63"/>
        <v>1.0064393498584119</v>
      </c>
      <c r="E565">
        <f t="shared" si="64"/>
        <v>0.006418705820507289</v>
      </c>
      <c r="F565" s="4">
        <f t="shared" si="65"/>
        <v>4.1199784410214154E-05</v>
      </c>
      <c r="G565" s="4">
        <f t="shared" si="60"/>
        <v>0.0038134157562984736</v>
      </c>
      <c r="H565">
        <f t="shared" si="61"/>
        <v>0.002996212206481559</v>
      </c>
      <c r="I565" s="4">
        <f t="shared" si="66"/>
        <v>5.958462119216365E-05</v>
      </c>
      <c r="J565">
        <f t="shared" si="67"/>
        <v>7.202433188657595E-07</v>
      </c>
      <c r="K565" s="8">
        <f t="shared" si="62"/>
        <v>0.1213099108413013</v>
      </c>
    </row>
    <row r="566" spans="2:11" ht="12.75">
      <c r="B566" s="2">
        <v>38427</v>
      </c>
      <c r="C566" s="3">
        <v>765.43</v>
      </c>
      <c r="D566">
        <f t="shared" si="63"/>
        <v>0.9834007837091282</v>
      </c>
      <c r="E566">
        <f t="shared" si="64"/>
        <v>-0.016738527066311557</v>
      </c>
      <c r="F566" s="4">
        <f t="shared" si="65"/>
        <v>0.0002801782883496446</v>
      </c>
      <c r="G566" s="4">
        <f t="shared" si="60"/>
        <v>0.004090143965898565</v>
      </c>
      <c r="H566">
        <f t="shared" si="61"/>
        <v>0.0013062225754862154</v>
      </c>
      <c r="I566" s="4">
        <f t="shared" si="66"/>
        <v>6.390849946716508E-05</v>
      </c>
      <c r="J566">
        <f t="shared" si="67"/>
        <v>3.1399581141495565E-07</v>
      </c>
      <c r="K566" s="8">
        <f t="shared" si="62"/>
        <v>0.12608975340580825</v>
      </c>
    </row>
    <row r="567" spans="2:11" ht="12.75">
      <c r="B567" s="1">
        <v>38428</v>
      </c>
      <c r="C567" s="3">
        <v>766.6</v>
      </c>
      <c r="D567">
        <f t="shared" si="63"/>
        <v>1.0015285525782893</v>
      </c>
      <c r="E567">
        <f t="shared" si="64"/>
        <v>0.0015273855309078494</v>
      </c>
      <c r="F567" s="4">
        <f t="shared" si="65"/>
        <v>2.332906560026653E-06</v>
      </c>
      <c r="G567" s="4">
        <f t="shared" si="60"/>
        <v>0.004091152776722827</v>
      </c>
      <c r="H567">
        <f t="shared" si="61"/>
        <v>0.00133359304762583</v>
      </c>
      <c r="I567" s="4">
        <f t="shared" si="66"/>
        <v>6.392426213629418E-05</v>
      </c>
      <c r="J567">
        <f t="shared" si="67"/>
        <v>3.2057525183313224E-07</v>
      </c>
      <c r="K567" s="8">
        <f t="shared" si="62"/>
        <v>0.1260988569381787</v>
      </c>
    </row>
    <row r="568" spans="2:11" ht="12.75">
      <c r="B568" s="2">
        <v>38429</v>
      </c>
      <c r="C568" s="3">
        <v>764.26</v>
      </c>
      <c r="D568">
        <f t="shared" si="63"/>
        <v>0.9969475606574484</v>
      </c>
      <c r="E568">
        <f t="shared" si="64"/>
        <v>-0.0030571075375299527</v>
      </c>
      <c r="F568" s="4">
        <f t="shared" si="65"/>
        <v>9.345906496022451E-06</v>
      </c>
      <c r="G568" s="4">
        <f t="shared" si="60"/>
        <v>0.004094149734792941</v>
      </c>
      <c r="H568">
        <f t="shared" si="61"/>
        <v>0.0012946321964617462</v>
      </c>
      <c r="I568" s="4">
        <f t="shared" si="66"/>
        <v>6.39710896061397E-05</v>
      </c>
      <c r="J568">
        <f t="shared" si="67"/>
        <v>3.1120966261099667E-07</v>
      </c>
      <c r="K568" s="8">
        <f t="shared" si="62"/>
        <v>0.12615454801901585</v>
      </c>
    </row>
    <row r="569" spans="2:11" ht="12.75">
      <c r="B569" s="1">
        <v>38432</v>
      </c>
      <c r="C569" s="3">
        <v>760.17</v>
      </c>
      <c r="D569">
        <f t="shared" si="63"/>
        <v>0.9946484180776175</v>
      </c>
      <c r="E569">
        <f t="shared" si="64"/>
        <v>-0.005365952931604829</v>
      </c>
      <c r="F569" s="4">
        <f t="shared" si="65"/>
        <v>2.879345086419846E-05</v>
      </c>
      <c r="G569" s="4">
        <f t="shared" si="60"/>
        <v>0.004109678627338508</v>
      </c>
      <c r="H569">
        <f t="shared" si="61"/>
        <v>0.0007275422244665881</v>
      </c>
      <c r="I569" s="4">
        <f t="shared" si="66"/>
        <v>6.421372855216418E-05</v>
      </c>
      <c r="J569">
        <f t="shared" si="67"/>
        <v>1.748899578044683E-07</v>
      </c>
      <c r="K569" s="8">
        <f t="shared" si="62"/>
        <v>0.12652948134166175</v>
      </c>
    </row>
    <row r="570" spans="2:11" ht="12.75">
      <c r="B570" s="2">
        <v>38433</v>
      </c>
      <c r="C570" s="3">
        <v>766.32</v>
      </c>
      <c r="D570">
        <f t="shared" si="63"/>
        <v>1.0080902955917757</v>
      </c>
      <c r="E570">
        <f t="shared" si="64"/>
        <v>0.008057744597316311</v>
      </c>
      <c r="F570" s="4">
        <f t="shared" si="65"/>
        <v>6.49272479955802E-05</v>
      </c>
      <c r="G570" s="4">
        <f t="shared" si="60"/>
        <v>0.00395027504499518</v>
      </c>
      <c r="H570">
        <f t="shared" si="61"/>
        <v>0.002500841368771316</v>
      </c>
      <c r="I570" s="4">
        <f t="shared" si="66"/>
        <v>6.172304757804969E-05</v>
      </c>
      <c r="J570">
        <f t="shared" si="67"/>
        <v>6.01163790570028E-07</v>
      </c>
      <c r="K570" s="8">
        <f t="shared" si="62"/>
        <v>0.12361420204357554</v>
      </c>
    </row>
    <row r="571" spans="2:11" ht="12.75">
      <c r="B571" s="1">
        <v>38434</v>
      </c>
      <c r="C571" s="3">
        <v>769.11</v>
      </c>
      <c r="D571">
        <f t="shared" si="63"/>
        <v>1.0036407766990292</v>
      </c>
      <c r="E571">
        <f t="shared" si="64"/>
        <v>0.0036341651142196693</v>
      </c>
      <c r="F571" s="4">
        <f t="shared" si="65"/>
        <v>1.3207156077411262E-05</v>
      </c>
      <c r="G571" s="4">
        <f t="shared" si="60"/>
        <v>0.003893808122407682</v>
      </c>
      <c r="H571">
        <f t="shared" si="61"/>
        <v>0.002051680334394408</v>
      </c>
      <c r="I571" s="4">
        <f t="shared" si="66"/>
        <v>6.084075191262003E-05</v>
      </c>
      <c r="J571">
        <f t="shared" si="67"/>
        <v>4.931923880755789E-07</v>
      </c>
      <c r="K571" s="8">
        <f t="shared" si="62"/>
        <v>0.12282870137364521</v>
      </c>
    </row>
    <row r="572" spans="2:11" ht="12.75">
      <c r="B572" s="2">
        <v>38435</v>
      </c>
      <c r="C572" s="3">
        <v>770.48</v>
      </c>
      <c r="D572">
        <f t="shared" si="63"/>
        <v>1.0017812796609067</v>
      </c>
      <c r="E572">
        <f t="shared" si="64"/>
        <v>0.0017796950637529007</v>
      </c>
      <c r="F572" s="4">
        <f t="shared" si="65"/>
        <v>3.1673145199464416E-06</v>
      </c>
      <c r="G572" s="4">
        <f t="shared" si="60"/>
        <v>0.0038841220787380957</v>
      </c>
      <c r="H572">
        <f t="shared" si="61"/>
        <v>0.0018913814134119552</v>
      </c>
      <c r="I572" s="4">
        <f t="shared" si="66"/>
        <v>6.0689407480282746E-05</v>
      </c>
      <c r="J572">
        <f t="shared" si="67"/>
        <v>4.546589936086431E-07</v>
      </c>
      <c r="K572" s="8">
        <f t="shared" si="62"/>
        <v>0.12271384242076573</v>
      </c>
    </row>
    <row r="573" spans="2:11" ht="12.75">
      <c r="B573" s="1">
        <v>38440</v>
      </c>
      <c r="C573" s="3">
        <v>771.08</v>
      </c>
      <c r="D573">
        <f t="shared" si="63"/>
        <v>1.000778735333818</v>
      </c>
      <c r="E573">
        <f t="shared" si="64"/>
        <v>0.0007784322767818776</v>
      </c>
      <c r="F573" s="4">
        <f t="shared" si="65"/>
        <v>6.059568095358177E-07</v>
      </c>
      <c r="G573" s="4">
        <f t="shared" si="60"/>
        <v>0.0038273315083272538</v>
      </c>
      <c r="H573">
        <f t="shared" si="61"/>
        <v>0.0013463320561772048</v>
      </c>
      <c r="I573" s="4">
        <f t="shared" si="66"/>
        <v>5.980205481761334E-05</v>
      </c>
      <c r="J573">
        <f t="shared" si="67"/>
        <v>3.236375135041358E-07</v>
      </c>
      <c r="K573" s="8">
        <f t="shared" si="62"/>
        <v>0.12194098706352717</v>
      </c>
    </row>
    <row r="574" spans="2:11" ht="12.75">
      <c r="B574" s="2">
        <v>38441</v>
      </c>
      <c r="C574" s="3">
        <v>769.49</v>
      </c>
      <c r="D574">
        <f t="shared" si="63"/>
        <v>0.997937957151009</v>
      </c>
      <c r="E574">
        <f t="shared" si="64"/>
        <v>-0.002064171786490257</v>
      </c>
      <c r="F574" s="4">
        <f t="shared" si="65"/>
        <v>4.26080516414238E-06</v>
      </c>
      <c r="G574" s="4">
        <f t="shared" si="60"/>
        <v>0.0038284330094997586</v>
      </c>
      <c r="H574">
        <f t="shared" si="61"/>
        <v>0.0013253727438338014</v>
      </c>
      <c r="I574" s="4">
        <f t="shared" si="66"/>
        <v>5.981926577343373E-05</v>
      </c>
      <c r="J574">
        <f t="shared" si="67"/>
        <v>3.1859921726774073E-07</v>
      </c>
      <c r="K574" s="8">
        <f t="shared" si="62"/>
        <v>0.12196379232805732</v>
      </c>
    </row>
    <row r="575" spans="2:11" ht="12.75">
      <c r="B575" s="1">
        <v>38442</v>
      </c>
      <c r="C575" s="3">
        <v>770.39</v>
      </c>
      <c r="D575">
        <f t="shared" si="63"/>
        <v>1.001169605842831</v>
      </c>
      <c r="E575">
        <f t="shared" si="64"/>
        <v>0.001168922386781414</v>
      </c>
      <c r="F575" s="4">
        <f t="shared" si="65"/>
        <v>1.3663795463187574E-06</v>
      </c>
      <c r="G575" s="4">
        <f t="shared" si="60"/>
        <v>0.003829784674282047</v>
      </c>
      <c r="H575">
        <f t="shared" si="61"/>
        <v>0.0014209805700073335</v>
      </c>
      <c r="I575" s="4">
        <f t="shared" si="66"/>
        <v>5.9840385535656984E-05</v>
      </c>
      <c r="J575">
        <f t="shared" si="67"/>
        <v>3.415818677902244E-07</v>
      </c>
      <c r="K575" s="8">
        <f t="shared" si="62"/>
        <v>0.12196188304944577</v>
      </c>
    </row>
    <row r="576" spans="2:11" ht="12.75">
      <c r="B576" s="2">
        <v>38443</v>
      </c>
      <c r="C576" s="3">
        <v>778.64</v>
      </c>
      <c r="D576">
        <f t="shared" si="63"/>
        <v>1.0107088617453497</v>
      </c>
      <c r="E576">
        <f t="shared" si="64"/>
        <v>0.010651927988556345</v>
      </c>
      <c r="F576" s="4">
        <f t="shared" si="65"/>
        <v>0.00011346356987339002</v>
      </c>
      <c r="G576" s="4">
        <f t="shared" si="60"/>
        <v>0.00393559174710206</v>
      </c>
      <c r="H576">
        <f t="shared" si="61"/>
        <v>0.0026127290676296946</v>
      </c>
      <c r="I576" s="4">
        <f t="shared" si="66"/>
        <v>6.149362104846969E-05</v>
      </c>
      <c r="J576">
        <f t="shared" si="67"/>
        <v>6.28059872026369E-07</v>
      </c>
      <c r="K576" s="8">
        <f t="shared" si="62"/>
        <v>0.12335473356993978</v>
      </c>
    </row>
    <row r="577" spans="2:11" ht="12.75">
      <c r="B577" s="1">
        <v>38446</v>
      </c>
      <c r="C577" s="3">
        <v>775.46</v>
      </c>
      <c r="D577">
        <f t="shared" si="63"/>
        <v>0.9959159560258913</v>
      </c>
      <c r="E577">
        <f t="shared" si="64"/>
        <v>-0.0040924064579669845</v>
      </c>
      <c r="F577" s="4">
        <f t="shared" si="65"/>
        <v>1.674779061720988E-05</v>
      </c>
      <c r="G577" s="4">
        <f aca="true" t="shared" si="68" ref="G577:G640">SUM(F513:F577)</f>
        <v>0.003950692838681276</v>
      </c>
      <c r="H577">
        <f aca="true" t="shared" si="69" ref="H577:H640">(SUM(E513:E577))^2</f>
        <v>0.0020920760028299993</v>
      </c>
      <c r="I577" s="4">
        <f t="shared" si="66"/>
        <v>6.172957560439494E-05</v>
      </c>
      <c r="J577">
        <f t="shared" si="67"/>
        <v>5.029028852956729E-07</v>
      </c>
      <c r="K577" s="8">
        <f t="shared" si="62"/>
        <v>0.12372012035144006</v>
      </c>
    </row>
    <row r="578" spans="2:11" ht="12.75">
      <c r="B578" s="2">
        <v>38447</v>
      </c>
      <c r="C578" s="3">
        <v>784.13</v>
      </c>
      <c r="D578">
        <f t="shared" si="63"/>
        <v>1.0111804606298196</v>
      </c>
      <c r="E578">
        <f t="shared" si="64"/>
        <v>0.011118421270659632</v>
      </c>
      <c r="F578" s="4">
        <f t="shared" si="65"/>
        <v>0.00012361929155185655</v>
      </c>
      <c r="G578" s="4">
        <f t="shared" si="68"/>
        <v>0.00407215028727136</v>
      </c>
      <c r="H578">
        <f t="shared" si="69"/>
        <v>0.0030677549852462555</v>
      </c>
      <c r="I578" s="4">
        <f t="shared" si="66"/>
        <v>6.3627348238615E-05</v>
      </c>
      <c r="J578">
        <f t="shared" si="67"/>
        <v>7.374411022226576E-07</v>
      </c>
      <c r="K578" s="8">
        <f t="shared" si="62"/>
        <v>0.12538930091558084</v>
      </c>
    </row>
    <row r="579" spans="2:11" ht="12.75">
      <c r="B579" s="1">
        <v>38448</v>
      </c>
      <c r="C579" s="3">
        <v>789.39</v>
      </c>
      <c r="D579">
        <f t="shared" si="63"/>
        <v>1.0067080713657175</v>
      </c>
      <c r="E579">
        <f t="shared" si="64"/>
        <v>0.0066856723685787866</v>
      </c>
      <c r="F579" s="4">
        <f t="shared" si="65"/>
        <v>4.469821501997788E-05</v>
      </c>
      <c r="G579" s="4">
        <f t="shared" si="68"/>
        <v>0.0040545243322801655</v>
      </c>
      <c r="H579">
        <f t="shared" si="69"/>
        <v>0.0029353016731951654</v>
      </c>
      <c r="I579" s="4">
        <f t="shared" si="66"/>
        <v>6.335194269187759E-05</v>
      </c>
      <c r="J579">
        <f t="shared" si="67"/>
        <v>7.056013637488378E-07</v>
      </c>
      <c r="K579" s="8">
        <f aca="true" t="shared" si="70" ref="K579:K642">SQRT(I579-J579)*SQRT(250)</f>
        <v>0.1251462557651334</v>
      </c>
    </row>
    <row r="580" spans="2:11" ht="12.75">
      <c r="B580" s="2">
        <v>38449</v>
      </c>
      <c r="C580" s="3">
        <v>788.29</v>
      </c>
      <c r="D580">
        <f t="shared" si="63"/>
        <v>0.9986065189576762</v>
      </c>
      <c r="E580">
        <f t="shared" si="64"/>
        <v>-0.0013944528399241001</v>
      </c>
      <c r="F580" s="4">
        <f t="shared" si="65"/>
        <v>1.944498722772388E-06</v>
      </c>
      <c r="G580" s="4">
        <f t="shared" si="68"/>
        <v>0.003996768909597461</v>
      </c>
      <c r="H580">
        <f t="shared" si="69"/>
        <v>0.0020301692192809706</v>
      </c>
      <c r="I580" s="4">
        <f t="shared" si="66"/>
        <v>6.244951421246033E-05</v>
      </c>
      <c r="J580">
        <f t="shared" si="67"/>
        <v>4.88021446942541E-07</v>
      </c>
      <c r="K580" s="8">
        <f t="shared" si="70"/>
        <v>0.12446032778110239</v>
      </c>
    </row>
    <row r="581" spans="2:11" ht="12.75">
      <c r="B581" s="1">
        <v>38450</v>
      </c>
      <c r="C581" s="3">
        <v>791.09</v>
      </c>
      <c r="D581">
        <f t="shared" si="63"/>
        <v>1.0035519922871026</v>
      </c>
      <c r="E581">
        <f t="shared" si="64"/>
        <v>0.0035456988608967626</v>
      </c>
      <c r="F581" s="4">
        <f t="shared" si="65"/>
        <v>1.25719804121646E-05</v>
      </c>
      <c r="G581" s="4">
        <f t="shared" si="68"/>
        <v>0.003885781042388078</v>
      </c>
      <c r="H581">
        <f t="shared" si="69"/>
        <v>0.0035663405382394286</v>
      </c>
      <c r="I581" s="4">
        <f t="shared" si="66"/>
        <v>6.071532878731372E-05</v>
      </c>
      <c r="J581">
        <f t="shared" si="67"/>
        <v>8.572933986152473E-07</v>
      </c>
      <c r="K581" s="8">
        <f t="shared" si="70"/>
        <v>0.12232950930652267</v>
      </c>
    </row>
    <row r="582" spans="2:11" ht="12.75">
      <c r="B582" s="2">
        <v>38453</v>
      </c>
      <c r="C582" s="3">
        <v>792.3</v>
      </c>
      <c r="D582">
        <f t="shared" si="63"/>
        <v>1.0015295351982707</v>
      </c>
      <c r="E582">
        <f t="shared" si="64"/>
        <v>0.0015283666507139885</v>
      </c>
      <c r="F582" s="4">
        <f t="shared" si="65"/>
        <v>2.335904619014695E-06</v>
      </c>
      <c r="G582" s="4">
        <f t="shared" si="68"/>
        <v>0.003883517265997617</v>
      </c>
      <c r="H582">
        <f t="shared" si="69"/>
        <v>0.0034931085455983187</v>
      </c>
      <c r="I582" s="4">
        <f t="shared" si="66"/>
        <v>6.067995728121277E-05</v>
      </c>
      <c r="J582">
        <f t="shared" si="67"/>
        <v>8.396895542303651E-07</v>
      </c>
      <c r="K582" s="8">
        <f t="shared" si="70"/>
        <v>0.12231135242382696</v>
      </c>
    </row>
    <row r="583" spans="2:11" ht="12.75">
      <c r="B583" s="1">
        <v>38454</v>
      </c>
      <c r="C583" s="3">
        <v>787.77</v>
      </c>
      <c r="D583">
        <f t="shared" si="63"/>
        <v>0.9942824687618327</v>
      </c>
      <c r="E583">
        <f t="shared" si="64"/>
        <v>-0.005733938890630165</v>
      </c>
      <c r="F583" s="4">
        <f t="shared" si="65"/>
        <v>3.287805520148109E-05</v>
      </c>
      <c r="G583" s="4">
        <f t="shared" si="68"/>
        <v>0.003913860432670525</v>
      </c>
      <c r="H583">
        <f t="shared" si="69"/>
        <v>0.0026808011365849235</v>
      </c>
      <c r="I583" s="4">
        <f t="shared" si="66"/>
        <v>6.115406926047696E-05</v>
      </c>
      <c r="J583">
        <f t="shared" si="67"/>
        <v>6.444233501406066E-07</v>
      </c>
      <c r="K583" s="8">
        <f t="shared" si="70"/>
        <v>0.12299354242229177</v>
      </c>
    </row>
    <row r="584" spans="2:11" ht="12.75">
      <c r="B584" s="2">
        <v>38455</v>
      </c>
      <c r="C584" s="3">
        <v>791.83</v>
      </c>
      <c r="D584">
        <f t="shared" si="63"/>
        <v>1.0051537885423412</v>
      </c>
      <c r="E584">
        <f t="shared" si="64"/>
        <v>0.005140553229364101</v>
      </c>
      <c r="F584" s="4">
        <f t="shared" si="65"/>
        <v>2.6425287503925684E-05</v>
      </c>
      <c r="G584" s="4">
        <f t="shared" si="68"/>
        <v>0.00378333962112555</v>
      </c>
      <c r="H584">
        <f t="shared" si="69"/>
        <v>0.001970400517833096</v>
      </c>
      <c r="I584" s="4">
        <f t="shared" si="66"/>
        <v>5.911468158008672E-05</v>
      </c>
      <c r="J584">
        <f t="shared" si="67"/>
        <v>4.736539706329558E-07</v>
      </c>
      <c r="K584" s="8">
        <f t="shared" si="70"/>
        <v>0.1210795478285389</v>
      </c>
    </row>
    <row r="585" spans="2:11" ht="12.75">
      <c r="B585" s="1">
        <v>38456</v>
      </c>
      <c r="C585" s="3">
        <v>796.37</v>
      </c>
      <c r="D585">
        <f t="shared" si="63"/>
        <v>1.005733553919402</v>
      </c>
      <c r="E585">
        <f t="shared" si="64"/>
        <v>0.005717179657789683</v>
      </c>
      <c r="F585" s="4">
        <f t="shared" si="65"/>
        <v>3.2686143239444155E-05</v>
      </c>
      <c r="G585" s="4">
        <f t="shared" si="68"/>
        <v>0.003651622950687369</v>
      </c>
      <c r="H585">
        <f t="shared" si="69"/>
        <v>0.003959975902751129</v>
      </c>
      <c r="I585" s="4">
        <f t="shared" si="66"/>
        <v>5.705660860449014E-05</v>
      </c>
      <c r="J585">
        <f t="shared" si="67"/>
        <v>9.519172843151753E-07</v>
      </c>
      <c r="K585" s="8">
        <f t="shared" si="70"/>
        <v>0.11843214441207987</v>
      </c>
    </row>
    <row r="586" spans="2:11" ht="12.75">
      <c r="B586" s="2">
        <v>38457</v>
      </c>
      <c r="C586" s="3">
        <v>784.29</v>
      </c>
      <c r="D586">
        <f aca="true" t="shared" si="71" ref="D586:D649">C586/C585</f>
        <v>0.9848311714404108</v>
      </c>
      <c r="E586">
        <f aca="true" t="shared" si="72" ref="E586:E649">LN(D586)</f>
        <v>-0.015285052053512667</v>
      </c>
      <c r="F586" s="4">
        <f aca="true" t="shared" si="73" ref="F586:F649">E586^2</f>
        <v>0.0002336328162785918</v>
      </c>
      <c r="G586" s="4">
        <f t="shared" si="68"/>
        <v>0.003553859965164063</v>
      </c>
      <c r="H586">
        <f t="shared" si="69"/>
        <v>0.004335902097898526</v>
      </c>
      <c r="I586" s="4">
        <f aca="true" t="shared" si="74" ref="I586:I649">(1/($C$3-1))*G586</f>
        <v>5.552906195568849E-05</v>
      </c>
      <c r="J586">
        <f aca="true" t="shared" si="75" ref="J586:J649">(1/($C$3*($C$3-1)))*H586</f>
        <v>1.0422841581486842E-06</v>
      </c>
      <c r="K586" s="8">
        <f t="shared" si="70"/>
        <v>0.11671201501724211</v>
      </c>
    </row>
    <row r="587" spans="2:11" ht="12.75">
      <c r="B587" s="1">
        <v>38460</v>
      </c>
      <c r="C587" s="3">
        <v>772.86</v>
      </c>
      <c r="D587">
        <f t="shared" si="71"/>
        <v>0.9854263091458517</v>
      </c>
      <c r="E587">
        <f t="shared" si="72"/>
        <v>-0.014680930278155528</v>
      </c>
      <c r="F587" s="4">
        <f t="shared" si="73"/>
        <v>0.00021552971383206375</v>
      </c>
      <c r="G587" s="4">
        <f t="shared" si="68"/>
        <v>0.0037522090112229642</v>
      </c>
      <c r="H587">
        <f t="shared" si="69"/>
        <v>0.002211038385380718</v>
      </c>
      <c r="I587" s="4">
        <f t="shared" si="74"/>
        <v>5.8628265800358816E-05</v>
      </c>
      <c r="J587">
        <f t="shared" si="75"/>
        <v>5.31499611870365E-07</v>
      </c>
      <c r="K587" s="8">
        <f t="shared" si="70"/>
        <v>0.12051635385756619</v>
      </c>
    </row>
    <row r="588" spans="2:11" ht="12.75">
      <c r="B588" s="2">
        <v>38461</v>
      </c>
      <c r="C588" s="3">
        <v>773.9</v>
      </c>
      <c r="D588">
        <f t="shared" si="71"/>
        <v>1.0013456512175556</v>
      </c>
      <c r="E588">
        <f t="shared" si="72"/>
        <v>0.001344746640361934</v>
      </c>
      <c r="F588" s="4">
        <f t="shared" si="73"/>
        <v>1.8083435267647088E-06</v>
      </c>
      <c r="G588" s="4">
        <f t="shared" si="68"/>
        <v>0.0037032987461232247</v>
      </c>
      <c r="H588">
        <f t="shared" si="69"/>
        <v>0.001701127484675608</v>
      </c>
      <c r="I588" s="4">
        <f t="shared" si="74"/>
        <v>5.7864042908175385E-05</v>
      </c>
      <c r="J588">
        <f t="shared" si="75"/>
        <v>4.0892487612394426E-07</v>
      </c>
      <c r="K588" s="8">
        <f t="shared" si="70"/>
        <v>0.1198489862619324</v>
      </c>
    </row>
    <row r="589" spans="2:11" ht="12.75">
      <c r="B589" s="1">
        <v>38462</v>
      </c>
      <c r="C589" s="3">
        <v>773.1</v>
      </c>
      <c r="D589">
        <f t="shared" si="71"/>
        <v>0.9989662747124952</v>
      </c>
      <c r="E589">
        <f t="shared" si="72"/>
        <v>-0.001034259949984305</v>
      </c>
      <c r="F589" s="4">
        <f t="shared" si="73"/>
        <v>1.0696936441415372E-06</v>
      </c>
      <c r="G589" s="4">
        <f t="shared" si="68"/>
        <v>0.0036575279570528318</v>
      </c>
      <c r="H589">
        <f t="shared" si="69"/>
        <v>0.0011133203914364005</v>
      </c>
      <c r="I589" s="4">
        <f t="shared" si="74"/>
        <v>5.7148874328950497E-05</v>
      </c>
      <c r="J589">
        <f t="shared" si="75"/>
        <v>2.676250940952886E-07</v>
      </c>
      <c r="K589" s="8">
        <f t="shared" si="70"/>
        <v>0.11924895097531803</v>
      </c>
    </row>
    <row r="590" spans="2:11" ht="12.75">
      <c r="B590" s="2">
        <v>38463</v>
      </c>
      <c r="C590" s="3">
        <v>775.28</v>
      </c>
      <c r="D590">
        <f t="shared" si="71"/>
        <v>1.0028198163238908</v>
      </c>
      <c r="E590">
        <f t="shared" si="72"/>
        <v>0.002815848099865547</v>
      </c>
      <c r="F590" s="4">
        <f t="shared" si="73"/>
        <v>7.929000521516412E-06</v>
      </c>
      <c r="G590" s="4">
        <f t="shared" si="68"/>
        <v>0.003661038991509497</v>
      </c>
      <c r="H590">
        <f t="shared" si="69"/>
        <v>0.0014656799702285983</v>
      </c>
      <c r="I590" s="4">
        <f t="shared" si="74"/>
        <v>5.720373424233589E-05</v>
      </c>
      <c r="J590">
        <f t="shared" si="75"/>
        <v>3.5232691592033614E-07</v>
      </c>
      <c r="K590" s="8">
        <f t="shared" si="70"/>
        <v>0.11921766576981738</v>
      </c>
    </row>
    <row r="591" spans="2:11" ht="12.75">
      <c r="B591" s="1">
        <v>38464</v>
      </c>
      <c r="C591" s="3">
        <v>785.96</v>
      </c>
      <c r="D591">
        <f t="shared" si="71"/>
        <v>1.0137756681457022</v>
      </c>
      <c r="E591">
        <f t="shared" si="72"/>
        <v>0.013681646122700428</v>
      </c>
      <c r="F591" s="4">
        <f t="shared" si="73"/>
        <v>0.00018718744062680366</v>
      </c>
      <c r="G591" s="4">
        <f t="shared" si="68"/>
        <v>0.0038482176303079097</v>
      </c>
      <c r="H591">
        <f t="shared" si="69"/>
        <v>0.00271020863562065</v>
      </c>
      <c r="I591" s="4">
        <f t="shared" si="74"/>
        <v>6.012840047356109E-05</v>
      </c>
      <c r="J591">
        <f t="shared" si="75"/>
        <v>6.514924604857332E-07</v>
      </c>
      <c r="K591" s="8">
        <f t="shared" si="70"/>
        <v>0.12193943990058687</v>
      </c>
    </row>
    <row r="592" spans="2:11" ht="12.75">
      <c r="B592" s="2">
        <v>38467</v>
      </c>
      <c r="C592" s="3">
        <v>786.16</v>
      </c>
      <c r="D592">
        <f t="shared" si="71"/>
        <v>1.0002544658761259</v>
      </c>
      <c r="E592">
        <f t="shared" si="72"/>
        <v>0.0002544335051762376</v>
      </c>
      <c r="F592" s="4">
        <f t="shared" si="73"/>
        <v>6.473640855626651E-08</v>
      </c>
      <c r="G592" s="4">
        <f t="shared" si="68"/>
        <v>0.003693659346686539</v>
      </c>
      <c r="H592">
        <f t="shared" si="69"/>
        <v>0.004192413342828192</v>
      </c>
      <c r="I592" s="4">
        <f t="shared" si="74"/>
        <v>5.771342729197717E-05</v>
      </c>
      <c r="J592">
        <f t="shared" si="75"/>
        <v>1.0077916689490847E-06</v>
      </c>
      <c r="K592" s="8">
        <f t="shared" si="70"/>
        <v>0.11906472569891144</v>
      </c>
    </row>
    <row r="593" spans="2:11" ht="12.75">
      <c r="B593" s="1">
        <v>38468</v>
      </c>
      <c r="C593" s="3">
        <v>780.32</v>
      </c>
      <c r="D593">
        <f t="shared" si="71"/>
        <v>0.9925714867202606</v>
      </c>
      <c r="E593">
        <f t="shared" si="72"/>
        <v>-0.007456242092428825</v>
      </c>
      <c r="F593" s="4">
        <f t="shared" si="73"/>
        <v>5.5595546140907386E-05</v>
      </c>
      <c r="G593" s="4">
        <f t="shared" si="68"/>
        <v>0.0037434711493186577</v>
      </c>
      <c r="H593">
        <f t="shared" si="69"/>
        <v>0.003563797187269462</v>
      </c>
      <c r="I593" s="4">
        <f t="shared" si="74"/>
        <v>5.8491736708104026E-05</v>
      </c>
      <c r="J593">
        <f t="shared" si="75"/>
        <v>8.566820161705438E-07</v>
      </c>
      <c r="K593" s="8">
        <f t="shared" si="70"/>
        <v>0.12003650975008966</v>
      </c>
    </row>
    <row r="594" spans="2:11" ht="12.75">
      <c r="B594" s="2">
        <v>38469</v>
      </c>
      <c r="C594" s="3">
        <v>757.05</v>
      </c>
      <c r="D594">
        <f t="shared" si="71"/>
        <v>0.9701789009637071</v>
      </c>
      <c r="E594">
        <f t="shared" si="72"/>
        <v>-0.030274790507361524</v>
      </c>
      <c r="F594" s="4">
        <f t="shared" si="73"/>
        <v>0.0009165629402646274</v>
      </c>
      <c r="G594" s="4">
        <f t="shared" si="68"/>
        <v>0.0045537364532144756</v>
      </c>
      <c r="H594">
        <f t="shared" si="69"/>
        <v>0.0015786979055825328</v>
      </c>
      <c r="I594" s="4">
        <f t="shared" si="74"/>
        <v>7.115213208147618E-05</v>
      </c>
      <c r="J594">
        <f t="shared" si="75"/>
        <v>3.79494688841955E-07</v>
      </c>
      <c r="K594" s="8">
        <f t="shared" si="70"/>
        <v>0.13301563572812994</v>
      </c>
    </row>
    <row r="595" spans="2:11" ht="12.75">
      <c r="B595" s="1">
        <v>38470</v>
      </c>
      <c r="C595" s="3">
        <v>748.24</v>
      </c>
      <c r="D595">
        <f t="shared" si="71"/>
        <v>0.9883627237302689</v>
      </c>
      <c r="E595">
        <f t="shared" si="72"/>
        <v>-0.011705519328085442</v>
      </c>
      <c r="F595" s="4">
        <f t="shared" si="73"/>
        <v>0.00013701918274018184</v>
      </c>
      <c r="G595" s="4">
        <f t="shared" si="68"/>
        <v>0.004551709850095733</v>
      </c>
      <c r="H595">
        <f t="shared" si="69"/>
        <v>0.0002635929064793312</v>
      </c>
      <c r="I595" s="4">
        <f t="shared" si="74"/>
        <v>7.112046640774582E-05</v>
      </c>
      <c r="J595">
        <f t="shared" si="75"/>
        <v>6.336367944214693E-08</v>
      </c>
      <c r="K595" s="8">
        <f t="shared" si="70"/>
        <v>0.13328269085697483</v>
      </c>
    </row>
    <row r="596" spans="2:11" ht="12.75">
      <c r="B596" s="2">
        <v>38471</v>
      </c>
      <c r="C596" s="3">
        <v>749.54</v>
      </c>
      <c r="D596">
        <f t="shared" si="71"/>
        <v>1.001737410456538</v>
      </c>
      <c r="E596">
        <f t="shared" si="72"/>
        <v>0.0017359029048954681</v>
      </c>
      <c r="F596" s="4">
        <f t="shared" si="73"/>
        <v>3.0133588952245246E-06</v>
      </c>
      <c r="G596" s="4">
        <f t="shared" si="68"/>
        <v>0.004554185571889094</v>
      </c>
      <c r="H596">
        <f t="shared" si="69"/>
        <v>0.00029715588511691337</v>
      </c>
      <c r="I596" s="4">
        <f t="shared" si="74"/>
        <v>7.115914956076709E-05</v>
      </c>
      <c r="J596">
        <f t="shared" si="75"/>
        <v>7.143170315310418E-08</v>
      </c>
      <c r="K596" s="8">
        <f t="shared" si="70"/>
        <v>0.13331140035422137</v>
      </c>
    </row>
    <row r="597" spans="2:11" ht="12.75">
      <c r="B597" s="1">
        <v>38474</v>
      </c>
      <c r="C597" s="3">
        <v>754.79</v>
      </c>
      <c r="D597">
        <f t="shared" si="71"/>
        <v>1.0070042959681937</v>
      </c>
      <c r="E597">
        <f t="shared" si="72"/>
        <v>0.006979879832780992</v>
      </c>
      <c r="F597" s="4">
        <f t="shared" si="73"/>
        <v>4.871872248006281E-05</v>
      </c>
      <c r="G597" s="4">
        <f t="shared" si="68"/>
        <v>0.0045536246575211175</v>
      </c>
      <c r="H597">
        <f t="shared" si="69"/>
        <v>0.0002957761646401829</v>
      </c>
      <c r="I597" s="4">
        <f t="shared" si="74"/>
        <v>7.115038527376746E-05</v>
      </c>
      <c r="J597">
        <f t="shared" si="75"/>
        <v>7.110003957696706E-08</v>
      </c>
      <c r="K597" s="8">
        <f t="shared" si="70"/>
        <v>0.13330349323460214</v>
      </c>
    </row>
    <row r="598" spans="2:11" ht="12.75">
      <c r="B598" s="2">
        <v>38475</v>
      </c>
      <c r="C598" s="3">
        <v>757.64</v>
      </c>
      <c r="D598">
        <f t="shared" si="71"/>
        <v>1.003775884683157</v>
      </c>
      <c r="E598">
        <f t="shared" si="72"/>
        <v>0.0037687739245688256</v>
      </c>
      <c r="F598" s="4">
        <f t="shared" si="73"/>
        <v>1.4203656894509909E-05</v>
      </c>
      <c r="G598" s="4">
        <f t="shared" si="68"/>
        <v>0.0044879826159544955</v>
      </c>
      <c r="H598">
        <f t="shared" si="69"/>
        <v>0.0008941631049519277</v>
      </c>
      <c r="I598" s="4">
        <f t="shared" si="74"/>
        <v>7.012472837428899E-05</v>
      </c>
      <c r="J598">
        <f t="shared" si="75"/>
        <v>2.1494305407498262E-07</v>
      </c>
      <c r="K598" s="8">
        <f t="shared" si="70"/>
        <v>0.13220229321026736</v>
      </c>
    </row>
    <row r="599" spans="2:11" ht="12.75">
      <c r="B599" s="1">
        <v>38476</v>
      </c>
      <c r="C599" s="3">
        <v>756.54</v>
      </c>
      <c r="D599">
        <f t="shared" si="71"/>
        <v>0.9985481231191594</v>
      </c>
      <c r="E599">
        <f t="shared" si="72"/>
        <v>-0.0014529318753508822</v>
      </c>
      <c r="F599" s="4">
        <f t="shared" si="73"/>
        <v>2.1110110344106316E-06</v>
      </c>
      <c r="G599" s="4">
        <f t="shared" si="68"/>
        <v>0.004420047055802264</v>
      </c>
      <c r="H599">
        <f t="shared" si="69"/>
        <v>0.00040321625272195986</v>
      </c>
      <c r="I599" s="4">
        <f t="shared" si="74"/>
        <v>6.906323524691037E-05</v>
      </c>
      <c r="J599">
        <f t="shared" si="75"/>
        <v>9.692698382739421E-08</v>
      </c>
      <c r="K599" s="8">
        <f t="shared" si="70"/>
        <v>0.1313071858877904</v>
      </c>
    </row>
    <row r="600" spans="2:11" ht="12.75">
      <c r="B600" s="2">
        <v>38478</v>
      </c>
      <c r="C600" s="3">
        <v>766.25</v>
      </c>
      <c r="D600">
        <f t="shared" si="71"/>
        <v>1.0128347476670103</v>
      </c>
      <c r="E600">
        <f t="shared" si="72"/>
        <v>0.012753080337231116</v>
      </c>
      <c r="F600" s="4">
        <f t="shared" si="73"/>
        <v>0.00016264105808787093</v>
      </c>
      <c r="G600" s="4">
        <f t="shared" si="68"/>
        <v>0.004450942671417087</v>
      </c>
      <c r="H600">
        <f t="shared" si="69"/>
        <v>0.00045604815129931484</v>
      </c>
      <c r="I600" s="4">
        <f t="shared" si="74"/>
        <v>6.954597924089199E-05</v>
      </c>
      <c r="J600">
        <f t="shared" si="75"/>
        <v>1.0962695944695069E-07</v>
      </c>
      <c r="K600" s="8">
        <f t="shared" si="70"/>
        <v>0.13175389205014498</v>
      </c>
    </row>
    <row r="601" spans="2:11" ht="12.75">
      <c r="B601" s="1">
        <v>38481</v>
      </c>
      <c r="C601" s="3">
        <v>768.8</v>
      </c>
      <c r="D601">
        <f t="shared" si="71"/>
        <v>1.0033278955954323</v>
      </c>
      <c r="E601">
        <f t="shared" si="72"/>
        <v>0.0033223704056616205</v>
      </c>
      <c r="F601" s="4">
        <f t="shared" si="73"/>
        <v>1.1038145112416161E-05</v>
      </c>
      <c r="G601" s="4">
        <f t="shared" si="68"/>
        <v>0.004433973291019782</v>
      </c>
      <c r="H601">
        <f t="shared" si="69"/>
        <v>0.0003757953094804761</v>
      </c>
      <c r="I601" s="4">
        <f t="shared" si="74"/>
        <v>6.928083267218409E-05</v>
      </c>
      <c r="J601">
        <f t="shared" si="75"/>
        <v>9.033541093280676E-08</v>
      </c>
      <c r="K601" s="8">
        <f t="shared" si="70"/>
        <v>0.13152043307149205</v>
      </c>
    </row>
    <row r="602" spans="2:11" ht="12.75">
      <c r="B602" s="2">
        <v>38482</v>
      </c>
      <c r="C602" s="3">
        <v>765.45</v>
      </c>
      <c r="D602">
        <f t="shared" si="71"/>
        <v>0.9956425598335069</v>
      </c>
      <c r="E602">
        <f t="shared" si="72"/>
        <v>-0.0043669614779924355</v>
      </c>
      <c r="F602" s="4">
        <f t="shared" si="73"/>
        <v>1.9070352550269877E-05</v>
      </c>
      <c r="G602" s="4">
        <f t="shared" si="68"/>
        <v>0.004425876372185099</v>
      </c>
      <c r="H602">
        <f t="shared" si="69"/>
        <v>0.00040928132147353177</v>
      </c>
      <c r="I602" s="4">
        <f t="shared" si="74"/>
        <v>6.915431831539217E-05</v>
      </c>
      <c r="J602">
        <f t="shared" si="75"/>
        <v>9.838493304652207E-08</v>
      </c>
      <c r="K602" s="8">
        <f t="shared" si="70"/>
        <v>0.13139247826868328</v>
      </c>
    </row>
    <row r="603" spans="2:11" ht="12.75">
      <c r="B603" s="1">
        <v>38483</v>
      </c>
      <c r="C603" s="3">
        <v>762.13</v>
      </c>
      <c r="D603">
        <f t="shared" si="71"/>
        <v>0.9956626820824351</v>
      </c>
      <c r="E603">
        <f t="shared" si="72"/>
        <v>-0.004346751368055149</v>
      </c>
      <c r="F603" s="4">
        <f t="shared" si="73"/>
        <v>1.889424745568931E-05</v>
      </c>
      <c r="G603" s="4">
        <f t="shared" si="68"/>
        <v>0.004392364059182327</v>
      </c>
      <c r="H603">
        <f t="shared" si="69"/>
        <v>7.473107180375629E-05</v>
      </c>
      <c r="I603" s="4">
        <f t="shared" si="74"/>
        <v>6.863068842472386E-05</v>
      </c>
      <c r="J603">
        <f t="shared" si="75"/>
        <v>1.796419995282603E-08</v>
      </c>
      <c r="K603" s="8">
        <f t="shared" si="70"/>
        <v>0.1309701533029291</v>
      </c>
    </row>
    <row r="604" spans="2:11" ht="12.75">
      <c r="B604" s="2">
        <v>38484</v>
      </c>
      <c r="C604" s="3">
        <v>770.4</v>
      </c>
      <c r="D604">
        <f t="shared" si="71"/>
        <v>1.010851167123719</v>
      </c>
      <c r="E604">
        <f t="shared" si="72"/>
        <v>0.010792715673880744</v>
      </c>
      <c r="F604" s="4">
        <f t="shared" si="73"/>
        <v>0.00011648271161723108</v>
      </c>
      <c r="G604" s="4">
        <f t="shared" si="68"/>
        <v>0.004331824895446814</v>
      </c>
      <c r="H604">
        <f t="shared" si="69"/>
        <v>3.760721767872699E-05</v>
      </c>
      <c r="I604" s="4">
        <f t="shared" si="74"/>
        <v>6.768476399135646E-05</v>
      </c>
      <c r="J604">
        <f t="shared" si="75"/>
        <v>9.040196557386295E-09</v>
      </c>
      <c r="K604" s="8">
        <f t="shared" si="70"/>
        <v>0.13007279096221377</v>
      </c>
    </row>
    <row r="605" spans="2:11" ht="12.75">
      <c r="B605" s="1">
        <v>38485</v>
      </c>
      <c r="C605" s="3">
        <v>775.2</v>
      </c>
      <c r="D605">
        <f t="shared" si="71"/>
        <v>1.0062305295950156</v>
      </c>
      <c r="E605">
        <f t="shared" si="72"/>
        <v>0.0062112000926406764</v>
      </c>
      <c r="F605" s="4">
        <f t="shared" si="73"/>
        <v>3.857900659081955E-05</v>
      </c>
      <c r="G605" s="4">
        <f t="shared" si="68"/>
        <v>0.004357832839188553</v>
      </c>
      <c r="H605">
        <f t="shared" si="69"/>
        <v>0.00025246800991847717</v>
      </c>
      <c r="I605" s="4">
        <f t="shared" si="74"/>
        <v>6.809113811232114E-05</v>
      </c>
      <c r="J605">
        <f t="shared" si="75"/>
        <v>6.06894254611724E-08</v>
      </c>
      <c r="K605" s="8">
        <f t="shared" si="70"/>
        <v>0.13041323618296954</v>
      </c>
    </row>
    <row r="606" spans="2:11" ht="12.75">
      <c r="B606" s="2">
        <v>38488</v>
      </c>
      <c r="C606" s="3">
        <v>774.92</v>
      </c>
      <c r="D606">
        <f t="shared" si="71"/>
        <v>0.9996388028895767</v>
      </c>
      <c r="E606">
        <f t="shared" si="72"/>
        <v>-0.0003612623578114689</v>
      </c>
      <c r="F606" s="4">
        <f t="shared" si="73"/>
        <v>1.3051049117150175E-07</v>
      </c>
      <c r="G606" s="4">
        <f t="shared" si="68"/>
        <v>0.004295170906802244</v>
      </c>
      <c r="H606">
        <f t="shared" si="69"/>
        <v>5.7817946604242154E-05</v>
      </c>
      <c r="I606" s="4">
        <f t="shared" si="74"/>
        <v>6.711204541878506E-05</v>
      </c>
      <c r="J606">
        <f t="shared" si="75"/>
        <v>1.389854485678898E-08</v>
      </c>
      <c r="K606" s="8">
        <f t="shared" si="70"/>
        <v>0.12951654997907436</v>
      </c>
    </row>
    <row r="607" spans="2:11" ht="12.75">
      <c r="B607" s="1">
        <v>38489</v>
      </c>
      <c r="C607" s="3">
        <v>776.08</v>
      </c>
      <c r="D607">
        <f t="shared" si="71"/>
        <v>1.0014969287152222</v>
      </c>
      <c r="E607">
        <f t="shared" si="72"/>
        <v>0.0014958094342829539</v>
      </c>
      <c r="F607" s="4">
        <f t="shared" si="73"/>
        <v>2.2374458636898905E-06</v>
      </c>
      <c r="G607" s="4">
        <f t="shared" si="68"/>
        <v>0.003987502307841144</v>
      </c>
      <c r="H607">
        <f t="shared" si="69"/>
        <v>0.0007130912930645593</v>
      </c>
      <c r="I607" s="4">
        <f t="shared" si="74"/>
        <v>6.230472356001787E-05</v>
      </c>
      <c r="J607">
        <f t="shared" si="75"/>
        <v>1.7141617621744215E-07</v>
      </c>
      <c r="K607" s="8">
        <f t="shared" si="70"/>
        <v>0.1246327679462753</v>
      </c>
    </row>
    <row r="608" spans="2:11" ht="12.75">
      <c r="B608" s="2">
        <v>38490</v>
      </c>
      <c r="C608" s="3">
        <v>781.66</v>
      </c>
      <c r="D608">
        <f t="shared" si="71"/>
        <v>1.0071899804143902</v>
      </c>
      <c r="E608">
        <f t="shared" si="72"/>
        <v>0.007164255738223431</v>
      </c>
      <c r="F608" s="4">
        <f t="shared" si="73"/>
        <v>5.132656028266736E-05</v>
      </c>
      <c r="G608" s="4">
        <f t="shared" si="68"/>
        <v>0.00382273137500557</v>
      </c>
      <c r="H608">
        <f t="shared" si="69"/>
        <v>0.0003674034121189422</v>
      </c>
      <c r="I608" s="4">
        <f t="shared" si="74"/>
        <v>5.973017773446203E-05</v>
      </c>
      <c r="J608">
        <f t="shared" si="75"/>
        <v>8.831812791320726E-08</v>
      </c>
      <c r="K608" s="8">
        <f t="shared" si="70"/>
        <v>0.12210841454067449</v>
      </c>
    </row>
    <row r="609" spans="2:11" ht="12.75">
      <c r="B609" s="1">
        <v>38491</v>
      </c>
      <c r="C609" s="3">
        <v>785.11</v>
      </c>
      <c r="D609">
        <f t="shared" si="71"/>
        <v>1.004413683698795</v>
      </c>
      <c r="E609">
        <f t="shared" si="72"/>
        <v>0.004403971962766495</v>
      </c>
      <c r="F609" s="4">
        <f t="shared" si="73"/>
        <v>1.9394969048833372E-05</v>
      </c>
      <c r="G609" s="4">
        <f t="shared" si="68"/>
        <v>0.0038385932571889992</v>
      </c>
      <c r="H609">
        <f t="shared" si="69"/>
        <v>0.0006477733970812268</v>
      </c>
      <c r="I609" s="4">
        <f t="shared" si="74"/>
        <v>5.997801964357811E-05</v>
      </c>
      <c r="J609">
        <f t="shared" si="75"/>
        <v>1.5571475891375644E-07</v>
      </c>
      <c r="K609" s="8">
        <f t="shared" si="70"/>
        <v>0.12229299334453339</v>
      </c>
    </row>
    <row r="610" spans="2:11" ht="12.75">
      <c r="B610" s="2">
        <v>38492</v>
      </c>
      <c r="C610" s="3">
        <v>784.58</v>
      </c>
      <c r="D610">
        <f t="shared" si="71"/>
        <v>0.9993249353593764</v>
      </c>
      <c r="E610">
        <f t="shared" si="72"/>
        <v>-0.000675292599355149</v>
      </c>
      <c r="F610" s="4">
        <f t="shared" si="73"/>
        <v>4.5602009474383384E-07</v>
      </c>
      <c r="G610" s="4">
        <f t="shared" si="68"/>
        <v>0.0037963114436771407</v>
      </c>
      <c r="H610">
        <f t="shared" si="69"/>
        <v>0.0003326495309732665</v>
      </c>
      <c r="I610" s="4">
        <f t="shared" si="74"/>
        <v>5.9317366307455324E-05</v>
      </c>
      <c r="J610">
        <f t="shared" si="75"/>
        <v>7.996382956088138E-08</v>
      </c>
      <c r="K610" s="8">
        <f t="shared" si="70"/>
        <v>0.12169367534705167</v>
      </c>
    </row>
    <row r="611" spans="2:11" ht="12.75">
      <c r="B611" s="1">
        <v>38495</v>
      </c>
      <c r="C611" s="3">
        <v>784.34</v>
      </c>
      <c r="D611">
        <f t="shared" si="71"/>
        <v>0.9996941038517423</v>
      </c>
      <c r="E611">
        <f t="shared" si="72"/>
        <v>-0.00030594294402781156</v>
      </c>
      <c r="F611" s="4">
        <f t="shared" si="73"/>
        <v>9.360108500040464E-08</v>
      </c>
      <c r="G611" s="4">
        <f t="shared" si="68"/>
        <v>0.0037385027532412024</v>
      </c>
      <c r="H611">
        <f t="shared" si="69"/>
        <v>0.0006523986094648838</v>
      </c>
      <c r="I611" s="4">
        <f t="shared" si="74"/>
        <v>5.841410551939379E-05</v>
      </c>
      <c r="J611">
        <f t="shared" si="75"/>
        <v>1.56826588813674E-07</v>
      </c>
      <c r="K611" s="8">
        <f t="shared" si="70"/>
        <v>0.12068272342238978</v>
      </c>
    </row>
    <row r="612" spans="2:11" ht="12.75">
      <c r="B612" s="2">
        <v>38496</v>
      </c>
      <c r="C612" s="3">
        <v>784.64</v>
      </c>
      <c r="D612">
        <f t="shared" si="71"/>
        <v>1.000382487186679</v>
      </c>
      <c r="E612">
        <f t="shared" si="72"/>
        <v>0.0003824140571019399</v>
      </c>
      <c r="F612" s="4">
        <f t="shared" si="73"/>
        <v>1.4624051106916576E-07</v>
      </c>
      <c r="G612" s="4">
        <f t="shared" si="68"/>
        <v>0.0037383023706071016</v>
      </c>
      <c r="H612">
        <f t="shared" si="69"/>
        <v>0.0007029527441253131</v>
      </c>
      <c r="I612" s="4">
        <f t="shared" si="74"/>
        <v>5.841097454073596E-05</v>
      </c>
      <c r="J612">
        <f t="shared" si="75"/>
        <v>1.6897902503012336E-07</v>
      </c>
      <c r="K612" s="8">
        <f t="shared" si="70"/>
        <v>0.12066689222370178</v>
      </c>
    </row>
    <row r="613" spans="2:11" ht="12.75">
      <c r="B613" s="1">
        <v>38497</v>
      </c>
      <c r="C613" s="3">
        <v>783.17</v>
      </c>
      <c r="D613">
        <f t="shared" si="71"/>
        <v>0.9981265293637847</v>
      </c>
      <c r="E613">
        <f t="shared" si="72"/>
        <v>-0.0018752277773055259</v>
      </c>
      <c r="F613" s="4">
        <f t="shared" si="73"/>
        <v>3.516479216778223E-06</v>
      </c>
      <c r="G613" s="4">
        <f t="shared" si="68"/>
        <v>0.0036777870484093885</v>
      </c>
      <c r="H613">
        <f t="shared" si="69"/>
        <v>0.0010653706165318765</v>
      </c>
      <c r="I613" s="4">
        <f t="shared" si="74"/>
        <v>5.7465422631396696E-05</v>
      </c>
      <c r="J613">
        <f t="shared" si="75"/>
        <v>2.560987058970857E-07</v>
      </c>
      <c r="K613" s="8">
        <f t="shared" si="70"/>
        <v>0.11959235335662102</v>
      </c>
    </row>
    <row r="614" spans="2:11" ht="12.75">
      <c r="B614" s="2">
        <v>38498</v>
      </c>
      <c r="C614" s="3">
        <v>790.13</v>
      </c>
      <c r="D614">
        <f t="shared" si="71"/>
        <v>1.0088869594085577</v>
      </c>
      <c r="E614">
        <f t="shared" si="72"/>
        <v>0.008847702794649227</v>
      </c>
      <c r="F614" s="4">
        <f t="shared" si="73"/>
        <v>7.828184474244375E-05</v>
      </c>
      <c r="G614" s="4">
        <f t="shared" si="68"/>
        <v>0.0037420842703602625</v>
      </c>
      <c r="H614">
        <f t="shared" si="69"/>
        <v>0.0014249202925193363</v>
      </c>
      <c r="I614" s="4">
        <f t="shared" si="74"/>
        <v>5.84700667243791E-05</v>
      </c>
      <c r="J614">
        <f t="shared" si="75"/>
        <v>3.4252891647099433E-07</v>
      </c>
      <c r="K614" s="8">
        <f t="shared" si="70"/>
        <v>0.12054826606789923</v>
      </c>
    </row>
    <row r="615" spans="2:11" ht="12.75">
      <c r="B615" s="1">
        <v>38499</v>
      </c>
      <c r="C615" s="3">
        <v>790.72</v>
      </c>
      <c r="D615">
        <f t="shared" si="71"/>
        <v>1.0007467125662866</v>
      </c>
      <c r="E615">
        <f t="shared" si="72"/>
        <v>0.0007464339151644655</v>
      </c>
      <c r="F615" s="4">
        <f t="shared" si="73"/>
        <v>5.571635897077525E-07</v>
      </c>
      <c r="G615" s="4">
        <f t="shared" si="68"/>
        <v>0.0037341032570336746</v>
      </c>
      <c r="H615">
        <f t="shared" si="69"/>
        <v>0.0017153319578510364</v>
      </c>
      <c r="I615" s="4">
        <f t="shared" si="74"/>
        <v>5.8345363391151166E-05</v>
      </c>
      <c r="J615">
        <f t="shared" si="75"/>
        <v>4.123394129449607E-07</v>
      </c>
      <c r="K615" s="8">
        <f t="shared" si="70"/>
        <v>0.12034640000661237</v>
      </c>
    </row>
    <row r="616" spans="2:11" ht="12.75">
      <c r="B616" s="2">
        <v>38502</v>
      </c>
      <c r="C616" s="3">
        <v>793.8</v>
      </c>
      <c r="D616">
        <f t="shared" si="71"/>
        <v>1.0038951841359773</v>
      </c>
      <c r="E616">
        <f t="shared" si="72"/>
        <v>0.0038876175487197492</v>
      </c>
      <c r="F616" s="4">
        <f t="shared" si="73"/>
        <v>1.5113570205113751E-05</v>
      </c>
      <c r="G616" s="4">
        <f t="shared" si="68"/>
        <v>0.0037487473250561168</v>
      </c>
      <c r="H616">
        <f t="shared" si="69"/>
        <v>0.001990853508334552</v>
      </c>
      <c r="I616" s="4">
        <f t="shared" si="74"/>
        <v>5.8574176954001824E-05</v>
      </c>
      <c r="J616">
        <f t="shared" si="75"/>
        <v>4.785705548881135E-07</v>
      </c>
      <c r="K616" s="8">
        <f t="shared" si="70"/>
        <v>0.12051515091381011</v>
      </c>
    </row>
    <row r="617" spans="2:11" ht="12.75">
      <c r="B617" s="1">
        <v>38503</v>
      </c>
      <c r="C617" s="3">
        <v>792.39</v>
      </c>
      <c r="D617">
        <f t="shared" si="71"/>
        <v>0.9982237339380197</v>
      </c>
      <c r="E617">
        <f t="shared" si="72"/>
        <v>-0.0017778454931455707</v>
      </c>
      <c r="F617" s="4">
        <f t="shared" si="73"/>
        <v>3.1607345974980174E-06</v>
      </c>
      <c r="G617" s="4">
        <f t="shared" si="68"/>
        <v>0.0037415264226847915</v>
      </c>
      <c r="H617">
        <f t="shared" si="69"/>
        <v>0.001569671596143602</v>
      </c>
      <c r="I617" s="4">
        <f t="shared" si="74"/>
        <v>5.846135035444987E-05</v>
      </c>
      <c r="J617">
        <f t="shared" si="75"/>
        <v>3.7732490291913513E-07</v>
      </c>
      <c r="K617" s="8">
        <f t="shared" si="70"/>
        <v>0.12050313839432848</v>
      </c>
    </row>
    <row r="618" spans="2:11" ht="12.75">
      <c r="B618" s="2">
        <v>38504</v>
      </c>
      <c r="C618" s="3">
        <v>795.58</v>
      </c>
      <c r="D618">
        <f t="shared" si="71"/>
        <v>1.0040257953785383</v>
      </c>
      <c r="E618">
        <f t="shared" si="72"/>
        <v>0.004017713547593937</v>
      </c>
      <c r="F618" s="4">
        <f t="shared" si="73"/>
        <v>1.614202215051986E-05</v>
      </c>
      <c r="G618" s="4">
        <f t="shared" si="68"/>
        <v>0.0036407467436478</v>
      </c>
      <c r="H618">
        <f t="shared" si="69"/>
        <v>0.0010773992798563529</v>
      </c>
      <c r="I618" s="4">
        <f t="shared" si="74"/>
        <v>5.688666786949687E-05</v>
      </c>
      <c r="J618">
        <f t="shared" si="75"/>
        <v>2.58990211503931E-07</v>
      </c>
      <c r="K618" s="8">
        <f t="shared" si="70"/>
        <v>0.11898285344745366</v>
      </c>
    </row>
    <row r="619" spans="2:11" ht="12.75">
      <c r="B619" s="1">
        <v>38505</v>
      </c>
      <c r="C619" s="3">
        <v>789.97</v>
      </c>
      <c r="D619">
        <f t="shared" si="71"/>
        <v>0.9929485406872973</v>
      </c>
      <c r="E619">
        <f t="shared" si="72"/>
        <v>-0.007076438346947064</v>
      </c>
      <c r="F619" s="4">
        <f t="shared" si="73"/>
        <v>5.0075979678142894E-05</v>
      </c>
      <c r="G619" s="4">
        <f t="shared" si="68"/>
        <v>0.0036908119269626325</v>
      </c>
      <c r="H619">
        <f t="shared" si="69"/>
        <v>0.0006575848357794526</v>
      </c>
      <c r="I619" s="4">
        <f t="shared" si="74"/>
        <v>5.766893635879113E-05</v>
      </c>
      <c r="J619">
        <f t="shared" si="75"/>
        <v>1.580732778315992E-07</v>
      </c>
      <c r="K619" s="8">
        <f t="shared" si="70"/>
        <v>0.11990711309275977</v>
      </c>
    </row>
    <row r="620" spans="2:11" ht="12.75">
      <c r="B620" s="2">
        <v>38506</v>
      </c>
      <c r="C620" s="3">
        <v>787.58</v>
      </c>
      <c r="D620">
        <f t="shared" si="71"/>
        <v>0.9969745686545058</v>
      </c>
      <c r="E620">
        <f t="shared" si="72"/>
        <v>-0.003030017214731408</v>
      </c>
      <c r="F620" s="4">
        <f t="shared" si="73"/>
        <v>9.181004321568679E-06</v>
      </c>
      <c r="G620" s="4">
        <f t="shared" si="68"/>
        <v>0.00369243279339959</v>
      </c>
      <c r="H620">
        <f t="shared" si="69"/>
        <v>0.0003945717145006264</v>
      </c>
      <c r="I620" s="4">
        <f t="shared" si="74"/>
        <v>5.76942623968686E-05</v>
      </c>
      <c r="J620">
        <f t="shared" si="75"/>
        <v>9.484896983188135E-08</v>
      </c>
      <c r="K620" s="8">
        <f t="shared" si="70"/>
        <v>0.119999388984941</v>
      </c>
    </row>
    <row r="621" spans="2:11" ht="12.75">
      <c r="B621" s="1">
        <v>38510</v>
      </c>
      <c r="C621" s="3">
        <v>793.48</v>
      </c>
      <c r="D621">
        <f t="shared" si="71"/>
        <v>1.00749130247086</v>
      </c>
      <c r="E621">
        <f t="shared" si="72"/>
        <v>0.007463382018172849</v>
      </c>
      <c r="F621" s="4">
        <f t="shared" si="73"/>
        <v>5.570207114918582E-05</v>
      </c>
      <c r="G621" s="4">
        <f t="shared" si="68"/>
        <v>0.0037151065001356487</v>
      </c>
      <c r="H621">
        <f t="shared" si="69"/>
        <v>0.0004657041859958909</v>
      </c>
      <c r="I621" s="4">
        <f t="shared" si="74"/>
        <v>5.804853906461951E-05</v>
      </c>
      <c r="J621">
        <f t="shared" si="75"/>
        <v>1.1194812163362762E-07</v>
      </c>
      <c r="K621" s="8">
        <f t="shared" si="70"/>
        <v>0.12035010484310545</v>
      </c>
    </row>
    <row r="622" spans="2:11" ht="12.75">
      <c r="B622" s="2">
        <v>38511</v>
      </c>
      <c r="C622" s="3">
        <v>796.64</v>
      </c>
      <c r="D622">
        <f t="shared" si="71"/>
        <v>1.0039824570247518</v>
      </c>
      <c r="E622">
        <f t="shared" si="72"/>
        <v>0.0039745480339647785</v>
      </c>
      <c r="F622" s="4">
        <f t="shared" si="73"/>
        <v>1.5797032074293286E-05</v>
      </c>
      <c r="G622" s="4">
        <f t="shared" si="68"/>
        <v>0.0037292761232725195</v>
      </c>
      <c r="H622">
        <f t="shared" si="69"/>
        <v>0.0007198718571712709</v>
      </c>
      <c r="I622" s="4">
        <f t="shared" si="74"/>
        <v>5.826993942613312E-05</v>
      </c>
      <c r="J622">
        <f t="shared" si="75"/>
        <v>1.7304611951232474E-07</v>
      </c>
      <c r="K622" s="8">
        <f t="shared" si="70"/>
        <v>0.1205164857048827</v>
      </c>
    </row>
    <row r="623" spans="2:11" ht="12.75">
      <c r="B623" s="1">
        <v>38512</v>
      </c>
      <c r="C623" s="3">
        <v>794.6</v>
      </c>
      <c r="D623">
        <f t="shared" si="71"/>
        <v>0.9974392448282788</v>
      </c>
      <c r="E623">
        <f t="shared" si="72"/>
        <v>-0.0025640395133739616</v>
      </c>
      <c r="F623" s="4">
        <f t="shared" si="73"/>
        <v>6.5742986261429815E-06</v>
      </c>
      <c r="G623" s="4">
        <f t="shared" si="68"/>
        <v>0.0036136732454430665</v>
      </c>
      <c r="H623">
        <f t="shared" si="69"/>
        <v>0.0001745836280035411</v>
      </c>
      <c r="I623" s="4">
        <f t="shared" si="74"/>
        <v>5.646364446004791E-05</v>
      </c>
      <c r="J623">
        <f t="shared" si="75"/>
        <v>4.196721827008199E-08</v>
      </c>
      <c r="K623" s="8">
        <f t="shared" si="70"/>
        <v>0.11876623809165826</v>
      </c>
    </row>
    <row r="624" spans="2:11" ht="12.75">
      <c r="B624" s="2">
        <v>38513</v>
      </c>
      <c r="C624" s="3">
        <v>799.59</v>
      </c>
      <c r="D624">
        <f t="shared" si="71"/>
        <v>1.006279889252454</v>
      </c>
      <c r="E624">
        <f t="shared" si="72"/>
        <v>0.006260252914416007</v>
      </c>
      <c r="F624" s="4">
        <f t="shared" si="73"/>
        <v>3.919076655245411E-05</v>
      </c>
      <c r="G624" s="4">
        <f t="shared" si="68"/>
        <v>0.003630495546036642</v>
      </c>
      <c r="H624">
        <f t="shared" si="69"/>
        <v>0.0005857752363206011</v>
      </c>
      <c r="I624" s="4">
        <f t="shared" si="74"/>
        <v>5.6726492906822534E-05</v>
      </c>
      <c r="J624">
        <f t="shared" si="75"/>
        <v>1.408113548847599E-07</v>
      </c>
      <c r="K624" s="8">
        <f t="shared" si="70"/>
        <v>0.11893872535042757</v>
      </c>
    </row>
    <row r="625" spans="2:11" ht="12.75">
      <c r="B625" s="1">
        <v>38516</v>
      </c>
      <c r="C625" s="3">
        <v>801.17</v>
      </c>
      <c r="D625">
        <f t="shared" si="71"/>
        <v>1.001976012706512</v>
      </c>
      <c r="E625">
        <f t="shared" si="72"/>
        <v>0.0019740629614620553</v>
      </c>
      <c r="F625" s="4">
        <f t="shared" si="73"/>
        <v>3.8969245758163405E-06</v>
      </c>
      <c r="G625" s="4">
        <f t="shared" si="68"/>
        <v>0.00359806379401367</v>
      </c>
      <c r="H625">
        <f t="shared" si="69"/>
        <v>0.001037109494349361</v>
      </c>
      <c r="I625" s="4">
        <f t="shared" si="74"/>
        <v>5.621974678146359E-05</v>
      </c>
      <c r="J625">
        <f t="shared" si="75"/>
        <v>2.493051669109041E-07</v>
      </c>
      <c r="K625" s="8">
        <f t="shared" si="70"/>
        <v>0.11829036479628495</v>
      </c>
    </row>
    <row r="626" spans="2:11" ht="12.75">
      <c r="B626" s="2">
        <v>38517</v>
      </c>
      <c r="C626" s="3">
        <v>807.62</v>
      </c>
      <c r="D626">
        <f t="shared" si="71"/>
        <v>1.0080507258134979</v>
      </c>
      <c r="E626">
        <f t="shared" si="72"/>
        <v>0.00801849161068218</v>
      </c>
      <c r="F626" s="4">
        <f t="shared" si="73"/>
        <v>6.429620771058049E-05</v>
      </c>
      <c r="G626" s="4">
        <f t="shared" si="68"/>
        <v>0.0036623226088077963</v>
      </c>
      <c r="H626">
        <f t="shared" si="69"/>
        <v>0.0016334569775493097</v>
      </c>
      <c r="I626" s="4">
        <f t="shared" si="74"/>
        <v>5.7223790762621816E-05</v>
      </c>
      <c r="J626">
        <f t="shared" si="75"/>
        <v>3.9265792729550716E-07</v>
      </c>
      <c r="K626" s="8">
        <f t="shared" si="70"/>
        <v>0.11919640602313299</v>
      </c>
    </row>
    <row r="627" spans="2:11" ht="12.75">
      <c r="B627" s="1">
        <v>38518</v>
      </c>
      <c r="C627" s="3">
        <v>804.45</v>
      </c>
      <c r="D627">
        <f t="shared" si="71"/>
        <v>0.9960748867041431</v>
      </c>
      <c r="E627">
        <f t="shared" si="72"/>
        <v>-0.0039328367700148</v>
      </c>
      <c r="F627" s="4">
        <f t="shared" si="73"/>
        <v>1.5467205059580443E-05</v>
      </c>
      <c r="G627" s="4">
        <f t="shared" si="68"/>
        <v>0.003541874500455435</v>
      </c>
      <c r="H627">
        <f t="shared" si="69"/>
        <v>0.0023176024876472552</v>
      </c>
      <c r="I627" s="4">
        <f t="shared" si="74"/>
        <v>5.534178906961617E-05</v>
      </c>
      <c r="J627">
        <f t="shared" si="75"/>
        <v>5.571159826075133E-07</v>
      </c>
      <c r="K627" s="8">
        <f t="shared" si="70"/>
        <v>0.11703062963067473</v>
      </c>
    </row>
    <row r="628" spans="2:11" ht="12.75">
      <c r="B628" s="2">
        <v>38519</v>
      </c>
      <c r="C628" s="3">
        <v>809.8</v>
      </c>
      <c r="D628">
        <f t="shared" si="71"/>
        <v>1.006650506557275</v>
      </c>
      <c r="E628">
        <f t="shared" si="72"/>
        <v>0.006628489501016761</v>
      </c>
      <c r="F628" s="4">
        <f t="shared" si="73"/>
        <v>4.393687306508942E-05</v>
      </c>
      <c r="G628" s="4">
        <f t="shared" si="68"/>
        <v>0.003550333309481266</v>
      </c>
      <c r="H628">
        <f t="shared" si="69"/>
        <v>0.0023827701836322667</v>
      </c>
      <c r="I628" s="4">
        <f t="shared" si="74"/>
        <v>5.547395796064478E-05</v>
      </c>
      <c r="J628">
        <f t="shared" si="75"/>
        <v>5.727812941423718E-07</v>
      </c>
      <c r="K628" s="8">
        <f t="shared" si="70"/>
        <v>0.11715500060443686</v>
      </c>
    </row>
    <row r="629" spans="2:11" ht="12.75">
      <c r="B629" s="1">
        <v>38520</v>
      </c>
      <c r="C629" s="3">
        <v>808.62</v>
      </c>
      <c r="D629">
        <f t="shared" si="71"/>
        <v>0.9985428500864412</v>
      </c>
      <c r="E629">
        <f t="shared" si="72"/>
        <v>-0.0014582125889377982</v>
      </c>
      <c r="F629" s="4">
        <f t="shared" si="73"/>
        <v>2.126383954536676E-06</v>
      </c>
      <c r="G629" s="4">
        <f t="shared" si="68"/>
        <v>0.003544709526903566</v>
      </c>
      <c r="H629">
        <f t="shared" si="69"/>
        <v>0.001986618821537433</v>
      </c>
      <c r="I629" s="4">
        <f t="shared" si="74"/>
        <v>5.538608635786822E-05</v>
      </c>
      <c r="J629">
        <f t="shared" si="75"/>
        <v>4.775526013311138E-07</v>
      </c>
      <c r="K629" s="8">
        <f t="shared" si="70"/>
        <v>0.11716285008113397</v>
      </c>
    </row>
    <row r="630" spans="2:11" ht="12.75">
      <c r="B630" s="2">
        <v>38523</v>
      </c>
      <c r="C630" s="3">
        <v>811.85</v>
      </c>
      <c r="D630">
        <f t="shared" si="71"/>
        <v>1.0039944596967674</v>
      </c>
      <c r="E630">
        <f t="shared" si="72"/>
        <v>0.003986503024000582</v>
      </c>
      <c r="F630" s="4">
        <f t="shared" si="73"/>
        <v>1.5892206360365783E-05</v>
      </c>
      <c r="G630" s="4">
        <f t="shared" si="68"/>
        <v>0.0035194019488537175</v>
      </c>
      <c r="H630">
        <f t="shared" si="69"/>
        <v>0.0017757205666712565</v>
      </c>
      <c r="I630" s="4">
        <f t="shared" si="74"/>
        <v>5.4990655450839336E-05</v>
      </c>
      <c r="J630">
        <f t="shared" si="75"/>
        <v>4.268559054498213E-07</v>
      </c>
      <c r="K630" s="8">
        <f t="shared" si="70"/>
        <v>0.11679447712262502</v>
      </c>
    </row>
    <row r="631" spans="2:11" ht="12.75">
      <c r="B631" s="1">
        <v>38524</v>
      </c>
      <c r="C631" s="3">
        <v>818.37</v>
      </c>
      <c r="D631">
        <f t="shared" si="71"/>
        <v>1.0080310402167887</v>
      </c>
      <c r="E631">
        <f t="shared" si="72"/>
        <v>0.007998963040917313</v>
      </c>
      <c r="F631" s="4">
        <f t="shared" si="73"/>
        <v>6.398340972996114E-05</v>
      </c>
      <c r="G631" s="4">
        <f t="shared" si="68"/>
        <v>0.003303207070234034</v>
      </c>
      <c r="H631">
        <f t="shared" si="69"/>
        <v>0.0044725049950264505</v>
      </c>
      <c r="I631" s="4">
        <f t="shared" si="74"/>
        <v>5.1612610472406784E-05</v>
      </c>
      <c r="J631">
        <f t="shared" si="75"/>
        <v>1.0751213930352045E-06</v>
      </c>
      <c r="K631" s="8">
        <f t="shared" si="70"/>
        <v>0.11240272358729968</v>
      </c>
    </row>
    <row r="632" spans="2:11" ht="12.75">
      <c r="B632" s="2">
        <v>38525</v>
      </c>
      <c r="C632" s="3">
        <v>818.93</v>
      </c>
      <c r="D632">
        <f t="shared" si="71"/>
        <v>1.000684287058421</v>
      </c>
      <c r="E632">
        <f t="shared" si="72"/>
        <v>0.0006840530407825214</v>
      </c>
      <c r="F632" s="4">
        <f t="shared" si="73"/>
        <v>4.679285626038138E-07</v>
      </c>
      <c r="G632" s="4">
        <f t="shared" si="68"/>
        <v>0.0033013420922366112</v>
      </c>
      <c r="H632">
        <f t="shared" si="69"/>
        <v>0.00436041746560678</v>
      </c>
      <c r="I632" s="4">
        <f t="shared" si="74"/>
        <v>5.158347019119705E-05</v>
      </c>
      <c r="J632">
        <f t="shared" si="75"/>
        <v>1.0481772753862451E-06</v>
      </c>
      <c r="K632" s="8">
        <f t="shared" si="70"/>
        <v>0.11240028126723127</v>
      </c>
    </row>
    <row r="633" spans="2:11" ht="12.75">
      <c r="B633" s="1">
        <v>38526</v>
      </c>
      <c r="C633" s="3">
        <v>828.23</v>
      </c>
      <c r="D633">
        <f t="shared" si="71"/>
        <v>1.0113562819777027</v>
      </c>
      <c r="E633">
        <f t="shared" si="72"/>
        <v>0.011292283475110165</v>
      </c>
      <c r="F633" s="4">
        <f t="shared" si="73"/>
        <v>0.0001275156660822461</v>
      </c>
      <c r="G633" s="4">
        <f t="shared" si="68"/>
        <v>0.003419511851822835</v>
      </c>
      <c r="H633">
        <f t="shared" si="69"/>
        <v>0.0064614022816911094</v>
      </c>
      <c r="I633" s="4">
        <f t="shared" si="74"/>
        <v>5.34298726847318E-05</v>
      </c>
      <c r="J633">
        <f t="shared" si="75"/>
        <v>1.5532217023295936E-06</v>
      </c>
      <c r="K633" s="8">
        <f t="shared" si="70"/>
        <v>0.11388223191350155</v>
      </c>
    </row>
    <row r="634" spans="2:11" ht="12.75">
      <c r="B634" s="2">
        <v>38530</v>
      </c>
      <c r="C634" s="3">
        <v>809.91</v>
      </c>
      <c r="D634">
        <f t="shared" si="71"/>
        <v>0.9778805404295907</v>
      </c>
      <c r="E634">
        <f t="shared" si="72"/>
        <v>-0.022367763207857112</v>
      </c>
      <c r="F634" s="4">
        <f t="shared" si="73"/>
        <v>0.0005003168309227662</v>
      </c>
      <c r="G634" s="4">
        <f t="shared" si="68"/>
        <v>0.0038910352318814027</v>
      </c>
      <c r="H634">
        <f t="shared" si="69"/>
        <v>0.004017155965884183</v>
      </c>
      <c r="I634" s="4">
        <f t="shared" si="74"/>
        <v>6.079742549814692E-05</v>
      </c>
      <c r="J634">
        <f t="shared" si="75"/>
        <v>9.656624917990825E-07</v>
      </c>
      <c r="K634" s="8">
        <f t="shared" si="70"/>
        <v>0.12230266044361814</v>
      </c>
    </row>
    <row r="635" spans="2:11" ht="12.75">
      <c r="B635" s="1">
        <v>38531</v>
      </c>
      <c r="C635" s="3">
        <v>814.28</v>
      </c>
      <c r="D635">
        <f t="shared" si="71"/>
        <v>1.0053956612463113</v>
      </c>
      <c r="E635">
        <f t="shared" si="72"/>
        <v>0.005381156816768925</v>
      </c>
      <c r="F635" s="4">
        <f t="shared" si="73"/>
        <v>2.8956848686658668E-05</v>
      </c>
      <c r="G635" s="4">
        <f t="shared" si="68"/>
        <v>0.0038550648325724815</v>
      </c>
      <c r="H635">
        <f t="shared" si="69"/>
        <v>0.0036850302648825913</v>
      </c>
      <c r="I635" s="4">
        <f t="shared" si="74"/>
        <v>6.0235388008945023E-05</v>
      </c>
      <c r="J635">
        <f t="shared" si="75"/>
        <v>8.858245829044691E-07</v>
      </c>
      <c r="K635" s="8">
        <f t="shared" si="70"/>
        <v>0.12180882914021518</v>
      </c>
    </row>
    <row r="636" spans="2:11" ht="12.75">
      <c r="B636" s="2">
        <v>38532</v>
      </c>
      <c r="C636" s="3">
        <v>821.26</v>
      </c>
      <c r="D636">
        <f t="shared" si="71"/>
        <v>1.008571989978877</v>
      </c>
      <c r="E636">
        <f t="shared" si="72"/>
        <v>0.008535459085962776</v>
      </c>
      <c r="F636" s="4">
        <f t="shared" si="73"/>
        <v>7.28540618081445E-05</v>
      </c>
      <c r="G636" s="4">
        <f t="shared" si="68"/>
        <v>0.003914711738303214</v>
      </c>
      <c r="H636">
        <f t="shared" si="69"/>
        <v>0.0043041136583835725</v>
      </c>
      <c r="I636" s="4">
        <f t="shared" si="74"/>
        <v>6.116737091098772E-05</v>
      </c>
      <c r="J636">
        <f t="shared" si="75"/>
        <v>1.034642706342205E-06</v>
      </c>
      <c r="K636" s="8">
        <f t="shared" si="70"/>
        <v>0.12260987746165224</v>
      </c>
    </row>
    <row r="637" spans="2:11" ht="12.75">
      <c r="B637" s="1">
        <v>38533</v>
      </c>
      <c r="C637" s="3">
        <v>822.49</v>
      </c>
      <c r="D637">
        <f t="shared" si="71"/>
        <v>1.0014976986581594</v>
      </c>
      <c r="E637">
        <f t="shared" si="72"/>
        <v>0.0014965782260976319</v>
      </c>
      <c r="F637" s="4">
        <f t="shared" si="73"/>
        <v>2.2397463868295344E-06</v>
      </c>
      <c r="G637" s="4">
        <f t="shared" si="68"/>
        <v>0.003913784170170098</v>
      </c>
      <c r="H637">
        <f t="shared" si="69"/>
        <v>0.0042670456319264</v>
      </c>
      <c r="I637" s="4">
        <f t="shared" si="74"/>
        <v>6.115287765890778E-05</v>
      </c>
      <c r="J637">
        <f t="shared" si="75"/>
        <v>1.0257321230592308E-06</v>
      </c>
      <c r="K637" s="8">
        <f t="shared" si="70"/>
        <v>0.12260418583377215</v>
      </c>
    </row>
    <row r="638" spans="2:11" ht="12.75">
      <c r="B638" s="2">
        <v>38534</v>
      </c>
      <c r="C638" s="3">
        <v>830.15</v>
      </c>
      <c r="D638">
        <f t="shared" si="71"/>
        <v>1.0093131831390048</v>
      </c>
      <c r="E638">
        <f t="shared" si="72"/>
        <v>0.009270082842889413</v>
      </c>
      <c r="F638" s="4">
        <f t="shared" si="73"/>
        <v>8.593443591403267E-05</v>
      </c>
      <c r="G638" s="4">
        <f t="shared" si="68"/>
        <v>0.003999112649274594</v>
      </c>
      <c r="H638">
        <f t="shared" si="69"/>
        <v>0.005448547610738372</v>
      </c>
      <c r="I638" s="4">
        <f t="shared" si="74"/>
        <v>6.248613514491553E-05</v>
      </c>
      <c r="J638">
        <f t="shared" si="75"/>
        <v>1.3097470218121086E-06</v>
      </c>
      <c r="K638" s="8">
        <f t="shared" si="70"/>
        <v>0.1236693051277311</v>
      </c>
    </row>
    <row r="639" spans="2:11" ht="12.75">
      <c r="B639" s="1">
        <v>38537</v>
      </c>
      <c r="C639" s="3">
        <v>832.34</v>
      </c>
      <c r="D639">
        <f t="shared" si="71"/>
        <v>1.0026380774558816</v>
      </c>
      <c r="E639">
        <f t="shared" si="72"/>
        <v>0.0026346038373254066</v>
      </c>
      <c r="F639" s="4">
        <f t="shared" si="73"/>
        <v>6.941137379649758E-06</v>
      </c>
      <c r="G639" s="4">
        <f t="shared" si="68"/>
        <v>0.0040017929814901015</v>
      </c>
      <c r="H639">
        <f t="shared" si="69"/>
        <v>0.006164299561763075</v>
      </c>
      <c r="I639" s="4">
        <f t="shared" si="74"/>
        <v>6.252801533578284E-05</v>
      </c>
      <c r="J639">
        <f t="shared" si="75"/>
        <v>1.4818027792699701E-06</v>
      </c>
      <c r="K639" s="8">
        <f t="shared" si="70"/>
        <v>0.12353765878924619</v>
      </c>
    </row>
    <row r="640" spans="2:11" ht="12.75">
      <c r="B640" s="2">
        <v>38538</v>
      </c>
      <c r="C640" s="3">
        <v>830.03</v>
      </c>
      <c r="D640">
        <f t="shared" si="71"/>
        <v>0.9972246918326645</v>
      </c>
      <c r="E640">
        <f t="shared" si="72"/>
        <v>-0.0027791664753633186</v>
      </c>
      <c r="F640" s="4">
        <f t="shared" si="73"/>
        <v>7.723766297783371E-06</v>
      </c>
      <c r="G640" s="4">
        <f t="shared" si="68"/>
        <v>0.004008150368241566</v>
      </c>
      <c r="H640">
        <f t="shared" si="69"/>
        <v>0.005559933943722679</v>
      </c>
      <c r="I640" s="4">
        <f t="shared" si="74"/>
        <v>6.262734950377447E-05</v>
      </c>
      <c r="J640">
        <f t="shared" si="75"/>
        <v>1.3365225826256442E-06</v>
      </c>
      <c r="K640" s="8">
        <f t="shared" si="70"/>
        <v>0.12378492125572972</v>
      </c>
    </row>
    <row r="641" spans="2:11" ht="12.75">
      <c r="B641" s="1">
        <v>38539</v>
      </c>
      <c r="C641" s="3">
        <v>831.58</v>
      </c>
      <c r="D641">
        <f t="shared" si="71"/>
        <v>1.0018674023830465</v>
      </c>
      <c r="E641">
        <f t="shared" si="72"/>
        <v>0.0018656609548441446</v>
      </c>
      <c r="F641" s="4">
        <f t="shared" si="73"/>
        <v>3.480690798429965E-06</v>
      </c>
      <c r="G641" s="4">
        <f aca="true" t="shared" si="76" ref="G641:G704">SUM(F577:F641)</f>
        <v>0.003898167489166606</v>
      </c>
      <c r="H641">
        <f aca="true" t="shared" si="77" ref="H641:H704">(SUM(E577:E641))^2</f>
        <v>0.004326837051685279</v>
      </c>
      <c r="I641" s="4">
        <f t="shared" si="74"/>
        <v>6.0908867018228215E-05</v>
      </c>
      <c r="J641">
        <f t="shared" si="75"/>
        <v>1.0401050605012692E-06</v>
      </c>
      <c r="K641" s="8">
        <f t="shared" si="70"/>
        <v>0.12234046954884445</v>
      </c>
    </row>
    <row r="642" spans="2:11" ht="12.75">
      <c r="B642" s="2">
        <v>38540</v>
      </c>
      <c r="C642" s="3">
        <v>818.54</v>
      </c>
      <c r="D642">
        <f t="shared" si="71"/>
        <v>0.9843190071911301</v>
      </c>
      <c r="E642">
        <f t="shared" si="72"/>
        <v>-0.01580524016957168</v>
      </c>
      <c r="F642" s="4">
        <f t="shared" si="73"/>
        <v>0.00024980561681784227</v>
      </c>
      <c r="G642" s="4">
        <f t="shared" si="76"/>
        <v>0.004131225315367238</v>
      </c>
      <c r="H642">
        <f t="shared" si="77"/>
        <v>0.0029231176328474422</v>
      </c>
      <c r="I642" s="4">
        <f t="shared" si="74"/>
        <v>6.45503955526131E-05</v>
      </c>
      <c r="J642">
        <f t="shared" si="75"/>
        <v>7.026725078960198E-07</v>
      </c>
      <c r="K642" s="8">
        <f t="shared" si="70"/>
        <v>0.12634053490934438</v>
      </c>
    </row>
    <row r="643" spans="2:11" ht="12.75">
      <c r="B643" s="1">
        <v>38541</v>
      </c>
      <c r="C643" s="3">
        <v>832.23</v>
      </c>
      <c r="D643">
        <f t="shared" si="71"/>
        <v>1.0167249004324774</v>
      </c>
      <c r="E643">
        <f t="shared" si="72"/>
        <v>0.016586579424736986</v>
      </c>
      <c r="F643" s="4">
        <f t="shared" si="73"/>
        <v>0.0002751146170131083</v>
      </c>
      <c r="G643" s="4">
        <f t="shared" si="76"/>
        <v>0.00428272064082849</v>
      </c>
      <c r="H643">
        <f t="shared" si="77"/>
        <v>0.003544299774881607</v>
      </c>
      <c r="I643" s="4">
        <f t="shared" si="74"/>
        <v>6.691751001294516E-05</v>
      </c>
      <c r="J643">
        <f t="shared" si="75"/>
        <v>8.519951381926941E-07</v>
      </c>
      <c r="K643" s="8">
        <f aca="true" t="shared" si="78" ref="K643:K706">SQRT(I643-J643)*SQRT(250)</f>
        <v>0.12851606404916124</v>
      </c>
    </row>
    <row r="644" spans="2:11" ht="12.75">
      <c r="B644" s="2">
        <v>38544</v>
      </c>
      <c r="C644" s="3">
        <v>845.63</v>
      </c>
      <c r="D644">
        <f t="shared" si="71"/>
        <v>1.0161013181452243</v>
      </c>
      <c r="E644">
        <f t="shared" si="72"/>
        <v>0.015973066768206017</v>
      </c>
      <c r="F644" s="4">
        <f t="shared" si="73"/>
        <v>0.0002551388619815674</v>
      </c>
      <c r="G644" s="4">
        <f t="shared" si="76"/>
        <v>0.004493161287790079</v>
      </c>
      <c r="H644">
        <f t="shared" si="77"/>
        <v>0.004736387354540082</v>
      </c>
      <c r="I644" s="4">
        <f t="shared" si="74"/>
        <v>7.020564512171998E-05</v>
      </c>
      <c r="J644">
        <f t="shared" si="75"/>
        <v>1.1385546525336736E-06</v>
      </c>
      <c r="K644" s="8">
        <f t="shared" si="78"/>
        <v>0.1314030921146705</v>
      </c>
    </row>
    <row r="645" spans="2:11" ht="12.75">
      <c r="B645" s="1">
        <v>38545</v>
      </c>
      <c r="C645" s="3">
        <v>843.81</v>
      </c>
      <c r="D645">
        <f t="shared" si="71"/>
        <v>0.9978477584759291</v>
      </c>
      <c r="E645">
        <f t="shared" si="72"/>
        <v>-0.0021545609243972235</v>
      </c>
      <c r="F645" s="4">
        <f t="shared" si="73"/>
        <v>4.642132776939418E-06</v>
      </c>
      <c r="G645" s="4">
        <f t="shared" si="76"/>
        <v>0.004495858921844246</v>
      </c>
      <c r="H645">
        <f t="shared" si="77"/>
        <v>0.004632341688867517</v>
      </c>
      <c r="I645" s="4">
        <f t="shared" si="74"/>
        <v>7.024779565381634E-05</v>
      </c>
      <c r="J645">
        <f t="shared" si="75"/>
        <v>1.1135436752085378E-06</v>
      </c>
      <c r="K645" s="8">
        <f t="shared" si="78"/>
        <v>0.13146696541204544</v>
      </c>
    </row>
    <row r="646" spans="2:11" ht="12.75">
      <c r="B646" s="2">
        <v>38546</v>
      </c>
      <c r="C646" s="3">
        <v>850.15</v>
      </c>
      <c r="D646">
        <f t="shared" si="71"/>
        <v>1.007513539777912</v>
      </c>
      <c r="E646">
        <f t="shared" si="72"/>
        <v>0.00748545373391926</v>
      </c>
      <c r="F646" s="4">
        <f t="shared" si="73"/>
        <v>5.603201760264579E-05</v>
      </c>
      <c r="G646" s="4">
        <f t="shared" si="76"/>
        <v>0.004539318959034728</v>
      </c>
      <c r="H646">
        <f t="shared" si="77"/>
        <v>0.005184153099484162</v>
      </c>
      <c r="I646" s="4">
        <f t="shared" si="74"/>
        <v>7.092685873491763E-05</v>
      </c>
      <c r="J646">
        <f t="shared" si="75"/>
        <v>1.246190648914462E-06</v>
      </c>
      <c r="K646" s="8">
        <f t="shared" si="78"/>
        <v>0.13198548034348623</v>
      </c>
    </row>
    <row r="647" spans="2:11" ht="12.75">
      <c r="B647" s="1">
        <v>38547</v>
      </c>
      <c r="C647" s="3">
        <v>849.89</v>
      </c>
      <c r="D647">
        <f t="shared" si="71"/>
        <v>0.9996941716167735</v>
      </c>
      <c r="E647">
        <f t="shared" si="72"/>
        <v>-0.00030587515826345106</v>
      </c>
      <c r="F647" s="4">
        <f t="shared" si="73"/>
        <v>9.355961244269123E-08</v>
      </c>
      <c r="G647" s="4">
        <f t="shared" si="76"/>
        <v>0.004537076614028156</v>
      </c>
      <c r="H647">
        <f t="shared" si="77"/>
        <v>0.004923382821735747</v>
      </c>
      <c r="I647" s="4">
        <f t="shared" si="74"/>
        <v>7.089182209418993E-05</v>
      </c>
      <c r="J647">
        <f t="shared" si="75"/>
        <v>1.18350548599417E-06</v>
      </c>
      <c r="K647" s="8">
        <f t="shared" si="78"/>
        <v>0.1320116629394878</v>
      </c>
    </row>
    <row r="648" spans="2:11" ht="12.75">
      <c r="B648" s="2">
        <v>38548</v>
      </c>
      <c r="C648" s="3">
        <v>848.46</v>
      </c>
      <c r="D648">
        <f t="shared" si="71"/>
        <v>0.9983174293143819</v>
      </c>
      <c r="E648">
        <f t="shared" si="72"/>
        <v>-0.0016839877974911218</v>
      </c>
      <c r="F648" s="4">
        <f t="shared" si="73"/>
        <v>2.8358149020989996E-06</v>
      </c>
      <c r="G648" s="4">
        <f t="shared" si="76"/>
        <v>0.004507034373728774</v>
      </c>
      <c r="H648">
        <f t="shared" si="77"/>
        <v>0.0055081293154442944</v>
      </c>
      <c r="I648" s="4">
        <f t="shared" si="74"/>
        <v>7.042241208951209E-05</v>
      </c>
      <c r="J648">
        <f t="shared" si="75"/>
        <v>1.3240695469818016E-06</v>
      </c>
      <c r="K648" s="8">
        <f t="shared" si="78"/>
        <v>0.13143281795515369</v>
      </c>
    </row>
    <row r="649" spans="2:11" ht="12.75">
      <c r="B649" s="1">
        <v>38551</v>
      </c>
      <c r="C649" s="3">
        <v>849.75</v>
      </c>
      <c r="D649">
        <f t="shared" si="71"/>
        <v>1.0015204016689059</v>
      </c>
      <c r="E649">
        <f t="shared" si="72"/>
        <v>0.0015192470284851262</v>
      </c>
      <c r="F649" s="4">
        <f t="shared" si="73"/>
        <v>2.308111533560886E-06</v>
      </c>
      <c r="G649" s="4">
        <f t="shared" si="76"/>
        <v>0.004482917197758408</v>
      </c>
      <c r="H649">
        <f t="shared" si="77"/>
        <v>0.004983719857355616</v>
      </c>
      <c r="I649" s="4">
        <f t="shared" si="74"/>
        <v>7.004558121497513E-05</v>
      </c>
      <c r="J649">
        <f t="shared" si="75"/>
        <v>1.1980095810951001E-06</v>
      </c>
      <c r="K649" s="8">
        <f t="shared" si="78"/>
        <v>0.13119410393943018</v>
      </c>
    </row>
    <row r="650" spans="2:11" ht="12.75">
      <c r="B650" s="2">
        <v>38552</v>
      </c>
      <c r="C650" s="3">
        <v>852.5</v>
      </c>
      <c r="D650">
        <f aca="true" t="shared" si="79" ref="D650:D713">C650/C649</f>
        <v>1.0032362459546926</v>
      </c>
      <c r="E650">
        <f aca="true" t="shared" si="80" ref="E650:E713">LN(D650)</f>
        <v>0.00323102058144654</v>
      </c>
      <c r="F650" s="4">
        <f aca="true" t="shared" si="81" ref="F650:F713">E650^2</f>
        <v>1.0439493997731138E-05</v>
      </c>
      <c r="G650" s="4">
        <f t="shared" si="76"/>
        <v>0.004460670548516695</v>
      </c>
      <c r="H650">
        <f t="shared" si="77"/>
        <v>0.004638877725895248</v>
      </c>
      <c r="I650" s="4">
        <f aca="true" t="shared" si="82" ref="I650:I713">(1/($C$3-1))*G650</f>
        <v>6.969797732057335E-05</v>
      </c>
      <c r="J650">
        <f aca="true" t="shared" si="83" ref="J650:J713">(1/($C$3*($C$3-1)))*H650</f>
        <v>1.1151148379555885E-06</v>
      </c>
      <c r="K650" s="8">
        <f t="shared" si="78"/>
        <v>0.13094164967898655</v>
      </c>
    </row>
    <row r="651" spans="2:11" ht="12.75">
      <c r="B651" s="1">
        <v>38553</v>
      </c>
      <c r="C651" s="3">
        <v>846.8</v>
      </c>
      <c r="D651">
        <f t="shared" si="79"/>
        <v>0.9933137829912023</v>
      </c>
      <c r="E651">
        <f t="shared" si="80"/>
        <v>-0.006708669896961789</v>
      </c>
      <c r="F651" s="4">
        <f t="shared" si="81"/>
        <v>4.50062517864013E-05</v>
      </c>
      <c r="G651" s="4">
        <f t="shared" si="76"/>
        <v>0.004272043984024505</v>
      </c>
      <c r="H651">
        <f t="shared" si="77"/>
        <v>0.005880694950548348</v>
      </c>
      <c r="I651" s="4">
        <f t="shared" si="82"/>
        <v>6.675068725038289E-05</v>
      </c>
      <c r="J651">
        <f t="shared" si="83"/>
        <v>1.4136285938818144E-06</v>
      </c>
      <c r="K651" s="8">
        <f t="shared" si="78"/>
        <v>0.1278055736817658</v>
      </c>
    </row>
    <row r="652" spans="2:11" ht="12.75">
      <c r="B652" s="2">
        <v>38554</v>
      </c>
      <c r="C652" s="3">
        <v>852.79</v>
      </c>
      <c r="D652">
        <f t="shared" si="79"/>
        <v>1.0070736891828058</v>
      </c>
      <c r="E652">
        <f t="shared" si="80"/>
        <v>0.007048788003319716</v>
      </c>
      <c r="F652" s="4">
        <f t="shared" si="81"/>
        <v>4.9685412315743955E-05</v>
      </c>
      <c r="G652" s="4">
        <f t="shared" si="76"/>
        <v>0.004106199682508185</v>
      </c>
      <c r="H652">
        <f t="shared" si="77"/>
        <v>0.009685592458581095</v>
      </c>
      <c r="I652" s="4">
        <f t="shared" si="82"/>
        <v>6.415937003919039E-05</v>
      </c>
      <c r="J652">
        <f t="shared" si="83"/>
        <v>2.328267417928148E-06</v>
      </c>
      <c r="K652" s="8">
        <f t="shared" si="78"/>
        <v>0.12432930328492782</v>
      </c>
    </row>
    <row r="653" spans="2:11" ht="12.75">
      <c r="B653" s="1">
        <v>38555</v>
      </c>
      <c r="C653" s="3">
        <v>852.52</v>
      </c>
      <c r="D653">
        <f t="shared" si="79"/>
        <v>0.9996833921598518</v>
      </c>
      <c r="E653">
        <f t="shared" si="80"/>
        <v>-0.0003166579709919105</v>
      </c>
      <c r="F653" s="4">
        <f t="shared" si="81"/>
        <v>1.0027227059271363E-07</v>
      </c>
      <c r="G653" s="4">
        <f t="shared" si="76"/>
        <v>0.004104491611252013</v>
      </c>
      <c r="H653">
        <f t="shared" si="77"/>
        <v>0.00936133709974094</v>
      </c>
      <c r="I653" s="4">
        <f t="shared" si="82"/>
        <v>6.41326814258127E-05</v>
      </c>
      <c r="J653">
        <f t="shared" si="83"/>
        <v>2.250321418206957E-06</v>
      </c>
      <c r="K653" s="8">
        <f t="shared" si="78"/>
        <v>0.1243808265043348</v>
      </c>
    </row>
    <row r="654" spans="2:11" ht="12.75">
      <c r="B654" s="2">
        <v>38558</v>
      </c>
      <c r="C654" s="3">
        <v>852.41</v>
      </c>
      <c r="D654">
        <f t="shared" si="79"/>
        <v>0.9998709707690142</v>
      </c>
      <c r="E654">
        <f t="shared" si="80"/>
        <v>-0.000129037555973132</v>
      </c>
      <c r="F654" s="4">
        <f t="shared" si="81"/>
        <v>1.6650690851519176E-08</v>
      </c>
      <c r="G654" s="4">
        <f t="shared" si="76"/>
        <v>0.004103438568298722</v>
      </c>
      <c r="H654">
        <f t="shared" si="77"/>
        <v>0.009537324307805304</v>
      </c>
      <c r="I654" s="4">
        <f t="shared" si="82"/>
        <v>6.411622762966754E-05</v>
      </c>
      <c r="J654">
        <f t="shared" si="83"/>
        <v>2.292626035530121E-06</v>
      </c>
      <c r="K654" s="8">
        <f t="shared" si="78"/>
        <v>0.12432176156463659</v>
      </c>
    </row>
    <row r="655" spans="2:11" ht="12.75">
      <c r="B655" s="1">
        <v>38559</v>
      </c>
      <c r="C655" s="3">
        <v>854.52</v>
      </c>
      <c r="D655">
        <f t="shared" si="79"/>
        <v>1.0024753346394342</v>
      </c>
      <c r="E655">
        <f t="shared" si="80"/>
        <v>0.002472276044969008</v>
      </c>
      <c r="F655" s="4">
        <f t="shared" si="81"/>
        <v>6.1121488425276E-06</v>
      </c>
      <c r="G655" s="4">
        <f t="shared" si="76"/>
        <v>0.004101621716619734</v>
      </c>
      <c r="H655">
        <f t="shared" si="77"/>
        <v>0.009470336388054338</v>
      </c>
      <c r="I655" s="4">
        <f t="shared" si="82"/>
        <v>6.408783932218334E-05</v>
      </c>
      <c r="J655">
        <f t="shared" si="83"/>
        <v>2.27652317020537E-06</v>
      </c>
      <c r="K655" s="8">
        <f t="shared" si="78"/>
        <v>0.1243094084854179</v>
      </c>
    </row>
    <row r="656" spans="2:11" ht="12.75">
      <c r="B656" s="2">
        <v>38560</v>
      </c>
      <c r="C656" s="3">
        <v>861.49</v>
      </c>
      <c r="D656">
        <f t="shared" si="79"/>
        <v>1.0081566259420494</v>
      </c>
      <c r="E656">
        <f t="shared" si="80"/>
        <v>0.008123540457524912</v>
      </c>
      <c r="F656" s="4">
        <f t="shared" si="81"/>
        <v>6.599190956504406E-05</v>
      </c>
      <c r="G656" s="4">
        <f t="shared" si="76"/>
        <v>0.0039804261855579766</v>
      </c>
      <c r="H656">
        <f t="shared" si="77"/>
        <v>0.008419447558186023</v>
      </c>
      <c r="I656" s="4">
        <f t="shared" si="82"/>
        <v>6.219415914934338E-05</v>
      </c>
      <c r="J656">
        <f t="shared" si="83"/>
        <v>2.0239056630254865E-06</v>
      </c>
      <c r="K656" s="8">
        <f t="shared" si="78"/>
        <v>0.12264812828404464</v>
      </c>
    </row>
    <row r="657" spans="2:11" ht="12.75">
      <c r="B657" s="1">
        <v>38561</v>
      </c>
      <c r="C657" s="3">
        <v>863.8</v>
      </c>
      <c r="D657">
        <f t="shared" si="79"/>
        <v>1.0026814008287965</v>
      </c>
      <c r="E657">
        <f t="shared" si="80"/>
        <v>0.0026778122870420606</v>
      </c>
      <c r="F657" s="4">
        <f t="shared" si="81"/>
        <v>7.170678644633431E-06</v>
      </c>
      <c r="G657" s="4">
        <f t="shared" si="76"/>
        <v>0.003987532127794053</v>
      </c>
      <c r="H657">
        <f t="shared" si="77"/>
        <v>0.008870046911205126</v>
      </c>
      <c r="I657" s="4">
        <f t="shared" si="82"/>
        <v>6.230518949678208E-05</v>
      </c>
      <c r="J657">
        <f t="shared" si="83"/>
        <v>2.13222281519354E-06</v>
      </c>
      <c r="K657" s="8">
        <f t="shared" si="78"/>
        <v>0.12265089347573924</v>
      </c>
    </row>
    <row r="658" spans="2:11" ht="12.75">
      <c r="B658" s="2">
        <v>38562</v>
      </c>
      <c r="C658" s="3">
        <v>863.84</v>
      </c>
      <c r="D658">
        <f t="shared" si="79"/>
        <v>1.000046307015513</v>
      </c>
      <c r="E658">
        <f t="shared" si="80"/>
        <v>4.6305943376258294E-05</v>
      </c>
      <c r="F658" s="4">
        <f t="shared" si="81"/>
        <v>2.144240391965239E-09</v>
      </c>
      <c r="G658" s="4">
        <f t="shared" si="76"/>
        <v>0.003931938725893537</v>
      </c>
      <c r="H658">
        <f t="shared" si="77"/>
        <v>0.010339528988066737</v>
      </c>
      <c r="I658" s="4">
        <f t="shared" si="82"/>
        <v>6.143654259208652E-05</v>
      </c>
      <c r="J658">
        <f t="shared" si="83"/>
        <v>2.4854636990545043E-06</v>
      </c>
      <c r="K658" s="8">
        <f t="shared" si="78"/>
        <v>0.12139921632060895</v>
      </c>
    </row>
    <row r="659" spans="2:11" ht="12.75">
      <c r="B659" s="1">
        <v>38565</v>
      </c>
      <c r="C659" s="3">
        <v>862.97</v>
      </c>
      <c r="D659">
        <f t="shared" si="79"/>
        <v>0.998992869049824</v>
      </c>
      <c r="E659">
        <f t="shared" si="80"/>
        <v>-0.0010076384473240872</v>
      </c>
      <c r="F659" s="4">
        <f t="shared" si="81"/>
        <v>1.0153352405256972E-06</v>
      </c>
      <c r="G659" s="4">
        <f t="shared" si="76"/>
        <v>0.003016391120869436</v>
      </c>
      <c r="H659">
        <f t="shared" si="77"/>
        <v>0.017148066598622943</v>
      </c>
      <c r="I659" s="4">
        <f t="shared" si="82"/>
        <v>4.713111126358494E-05</v>
      </c>
      <c r="J659">
        <f t="shared" si="83"/>
        <v>4.122131393899746E-06</v>
      </c>
      <c r="K659" s="8">
        <f t="shared" si="78"/>
        <v>0.10369303239572705</v>
      </c>
    </row>
    <row r="660" spans="2:11" ht="12.75">
      <c r="B660" s="2">
        <v>38566</v>
      </c>
      <c r="C660" s="3">
        <v>870.87</v>
      </c>
      <c r="D660">
        <f t="shared" si="79"/>
        <v>1.0091544317878953</v>
      </c>
      <c r="E660">
        <f t="shared" si="80"/>
        <v>0.009112783959060147</v>
      </c>
      <c r="F660" s="4">
        <f t="shared" si="81"/>
        <v>8.304283148450393E-05</v>
      </c>
      <c r="G660" s="4">
        <f t="shared" si="76"/>
        <v>0.0029624147696137586</v>
      </c>
      <c r="H660">
        <f t="shared" si="77"/>
        <v>0.023033808069458556</v>
      </c>
      <c r="I660" s="4">
        <f t="shared" si="82"/>
        <v>4.628773077521498E-05</v>
      </c>
      <c r="J660">
        <f t="shared" si="83"/>
        <v>5.536973093619845E-06</v>
      </c>
      <c r="K660" s="8">
        <f t="shared" si="78"/>
        <v>0.10093408453242533</v>
      </c>
    </row>
    <row r="661" spans="2:11" ht="12.75">
      <c r="B661" s="1">
        <v>38567</v>
      </c>
      <c r="C661" s="3">
        <v>869.22</v>
      </c>
      <c r="D661">
        <f t="shared" si="79"/>
        <v>0.9981053429329292</v>
      </c>
      <c r="E661">
        <f t="shared" si="80"/>
        <v>-0.0018964542000976725</v>
      </c>
      <c r="F661" s="4">
        <f t="shared" si="81"/>
        <v>3.596538533068103E-06</v>
      </c>
      <c r="G661" s="4">
        <f t="shared" si="76"/>
        <v>0.002962997949251602</v>
      </c>
      <c r="H661">
        <f t="shared" si="77"/>
        <v>0.021944444186241686</v>
      </c>
      <c r="I661" s="4">
        <f t="shared" si="82"/>
        <v>4.629684295705628E-05</v>
      </c>
      <c r="J661">
        <f t="shared" si="83"/>
        <v>5.275106775538867E-06</v>
      </c>
      <c r="K661" s="8">
        <f t="shared" si="78"/>
        <v>0.10126911693788661</v>
      </c>
    </row>
    <row r="662" spans="2:11" ht="12.75">
      <c r="B662" s="2">
        <v>38568</v>
      </c>
      <c r="C662" s="3">
        <v>863.53</v>
      </c>
      <c r="D662">
        <f t="shared" si="79"/>
        <v>0.9934539011987759</v>
      </c>
      <c r="E662">
        <f t="shared" si="80"/>
        <v>-0.006567618470646715</v>
      </c>
      <c r="F662" s="4">
        <f t="shared" si="81"/>
        <v>4.3133612375979896E-05</v>
      </c>
      <c r="G662" s="4">
        <f t="shared" si="76"/>
        <v>0.002957412839147519</v>
      </c>
      <c r="H662">
        <f t="shared" si="77"/>
        <v>0.01811421896049915</v>
      </c>
      <c r="I662" s="4">
        <f t="shared" si="82"/>
        <v>4.620957561167998E-05</v>
      </c>
      <c r="J662">
        <f t="shared" si="83"/>
        <v>4.354379557812296E-06</v>
      </c>
      <c r="K662" s="8">
        <f t="shared" si="78"/>
        <v>0.10229271241621722</v>
      </c>
    </row>
    <row r="663" spans="2:11" ht="12.75">
      <c r="B663" s="1">
        <v>38569</v>
      </c>
      <c r="C663" s="3">
        <v>860.88</v>
      </c>
      <c r="D663">
        <f t="shared" si="79"/>
        <v>0.9969312010005443</v>
      </c>
      <c r="E663">
        <f t="shared" si="80"/>
        <v>-0.0030735174188316785</v>
      </c>
      <c r="F663" s="4">
        <f t="shared" si="81"/>
        <v>9.446509323861744E-06</v>
      </c>
      <c r="G663" s="4">
        <f t="shared" si="76"/>
        <v>0.002952655691576871</v>
      </c>
      <c r="H663">
        <f t="shared" si="77"/>
        <v>0.016319240593317186</v>
      </c>
      <c r="I663" s="4">
        <f t="shared" si="82"/>
        <v>4.613524518088861E-05</v>
      </c>
      <c r="J663">
        <f t="shared" si="83"/>
        <v>3.922894373393554E-06</v>
      </c>
      <c r="K663" s="8">
        <f t="shared" si="78"/>
        <v>0.10272822251880816</v>
      </c>
    </row>
    <row r="664" spans="2:11" ht="12.75">
      <c r="B664" s="2">
        <v>38572</v>
      </c>
      <c r="C664" s="3">
        <v>861</v>
      </c>
      <c r="D664">
        <f t="shared" si="79"/>
        <v>1.000139392249791</v>
      </c>
      <c r="E664">
        <f t="shared" si="80"/>
        <v>0.00013938253559404276</v>
      </c>
      <c r="F664" s="4">
        <f t="shared" si="81"/>
        <v>1.94274912286246E-08</v>
      </c>
      <c r="G664" s="4">
        <f t="shared" si="76"/>
        <v>0.002950564108033689</v>
      </c>
      <c r="H664">
        <f t="shared" si="77"/>
        <v>0.016728602145875904</v>
      </c>
      <c r="I664" s="4">
        <f t="shared" si="82"/>
        <v>4.610256418802639E-05</v>
      </c>
      <c r="J664">
        <f t="shared" si="83"/>
        <v>4.0212985927586306E-06</v>
      </c>
      <c r="K664" s="8">
        <f t="shared" si="78"/>
        <v>0.1025685936279568</v>
      </c>
    </row>
    <row r="665" spans="2:11" ht="12.75">
      <c r="B665" s="1">
        <v>38573</v>
      </c>
      <c r="C665" s="3">
        <v>863.67</v>
      </c>
      <c r="D665">
        <f t="shared" si="79"/>
        <v>1.0031010452961673</v>
      </c>
      <c r="E665">
        <f t="shared" si="80"/>
        <v>0.0030962469725228843</v>
      </c>
      <c r="F665" s="4">
        <f t="shared" si="81"/>
        <v>9.586745314857126E-06</v>
      </c>
      <c r="G665" s="4">
        <f t="shared" si="76"/>
        <v>0.002797509795260675</v>
      </c>
      <c r="H665">
        <f t="shared" si="77"/>
        <v>0.014323844352030315</v>
      </c>
      <c r="I665" s="4">
        <f t="shared" si="82"/>
        <v>4.371109055094805E-05</v>
      </c>
      <c r="J665">
        <f t="shared" si="83"/>
        <v>3.443231815391903E-06</v>
      </c>
      <c r="K665" s="8">
        <f t="shared" si="78"/>
        <v>0.10033426475481363</v>
      </c>
    </row>
    <row r="666" spans="2:11" ht="12.75">
      <c r="B666" s="2">
        <v>38574</v>
      </c>
      <c r="C666" s="3">
        <v>874.86</v>
      </c>
      <c r="D666">
        <f t="shared" si="79"/>
        <v>1.0129563374900137</v>
      </c>
      <c r="E666">
        <f t="shared" si="80"/>
        <v>0.012873122155995413</v>
      </c>
      <c r="F666" s="4">
        <f t="shared" si="81"/>
        <v>0.00016571727404318</v>
      </c>
      <c r="G666" s="4">
        <f t="shared" si="76"/>
        <v>0.002952188924191439</v>
      </c>
      <c r="H666">
        <f t="shared" si="77"/>
        <v>0.01670117239865268</v>
      </c>
      <c r="I666" s="4">
        <f t="shared" si="82"/>
        <v>4.612795194049124E-05</v>
      </c>
      <c r="J666">
        <f t="shared" si="83"/>
        <v>4.014704903522279E-06</v>
      </c>
      <c r="K666" s="8">
        <f t="shared" si="78"/>
        <v>0.10260756190087668</v>
      </c>
    </row>
    <row r="667" spans="2:11" ht="12.75">
      <c r="B667" s="1">
        <v>38575</v>
      </c>
      <c r="C667" s="3">
        <v>870.16</v>
      </c>
      <c r="D667">
        <f t="shared" si="79"/>
        <v>0.9946277118624693</v>
      </c>
      <c r="E667">
        <f t="shared" si="80"/>
        <v>-0.005386770770654182</v>
      </c>
      <c r="F667" s="4">
        <f t="shared" si="81"/>
        <v>2.901729933557425E-05</v>
      </c>
      <c r="G667" s="4">
        <f t="shared" si="76"/>
        <v>0.0029621358709767433</v>
      </c>
      <c r="H667">
        <f t="shared" si="77"/>
        <v>0.01643862634857868</v>
      </c>
      <c r="I667" s="4">
        <f t="shared" si="82"/>
        <v>4.6283372984011614E-05</v>
      </c>
      <c r="J667">
        <f t="shared" si="83"/>
        <v>3.951592872254491E-06</v>
      </c>
      <c r="K667" s="8">
        <f t="shared" si="78"/>
        <v>0.10287344180078394</v>
      </c>
    </row>
    <row r="668" spans="2:11" ht="12.75">
      <c r="B668" s="2">
        <v>38576</v>
      </c>
      <c r="C668" s="3">
        <v>866.86</v>
      </c>
      <c r="D668">
        <f t="shared" si="79"/>
        <v>0.9962075940057001</v>
      </c>
      <c r="E668">
        <f t="shared" si="80"/>
        <v>-0.0037996153990112243</v>
      </c>
      <c r="F668" s="4">
        <f t="shared" si="81"/>
        <v>1.4437077180403225E-05</v>
      </c>
      <c r="G668" s="4">
        <f t="shared" si="76"/>
        <v>0.002957678700701457</v>
      </c>
      <c r="H668">
        <f t="shared" si="77"/>
        <v>0.016579225820430164</v>
      </c>
      <c r="I668" s="4">
        <f t="shared" si="82"/>
        <v>4.6213729698460265E-05</v>
      </c>
      <c r="J668">
        <f t="shared" si="83"/>
        <v>3.985390822218789E-06</v>
      </c>
      <c r="K668" s="8">
        <f t="shared" si="78"/>
        <v>0.10274767500561931</v>
      </c>
    </row>
    <row r="669" spans="2:11" ht="12.75">
      <c r="B669" s="1">
        <v>38579</v>
      </c>
      <c r="C669" s="3">
        <v>867.3</v>
      </c>
      <c r="D669">
        <f t="shared" si="79"/>
        <v>1.0005075790785132</v>
      </c>
      <c r="E669">
        <f t="shared" si="80"/>
        <v>0.0005074503038264192</v>
      </c>
      <c r="F669" s="4">
        <f t="shared" si="81"/>
        <v>2.5750581085352517E-07</v>
      </c>
      <c r="G669" s="4">
        <f t="shared" si="76"/>
        <v>0.0028414534948950796</v>
      </c>
      <c r="H669">
        <f t="shared" si="77"/>
        <v>0.014036343919084792</v>
      </c>
      <c r="I669" s="4">
        <f t="shared" si="82"/>
        <v>4.439771085773562E-05</v>
      </c>
      <c r="J669">
        <f t="shared" si="83"/>
        <v>3.374121134395383E-06</v>
      </c>
      <c r="K669" s="8">
        <f t="shared" si="78"/>
        <v>0.10127140480330594</v>
      </c>
    </row>
    <row r="670" spans="2:11" ht="12.75">
      <c r="B670" s="2">
        <v>38580</v>
      </c>
      <c r="C670" s="3">
        <v>865.51</v>
      </c>
      <c r="D670">
        <f t="shared" si="79"/>
        <v>0.9979361236019832</v>
      </c>
      <c r="E670">
        <f t="shared" si="80"/>
        <v>-0.0020660091258729394</v>
      </c>
      <c r="F670" s="4">
        <f t="shared" si="81"/>
        <v>4.2683937081902674E-06</v>
      </c>
      <c r="G670" s="4">
        <f t="shared" si="76"/>
        <v>0.00280714288201245</v>
      </c>
      <c r="H670">
        <f t="shared" si="77"/>
        <v>0.012143570109096426</v>
      </c>
      <c r="I670" s="4">
        <f t="shared" si="82"/>
        <v>4.386160753144453E-05</v>
      </c>
      <c r="J670">
        <f t="shared" si="83"/>
        <v>2.9191274300712565E-06</v>
      </c>
      <c r="K670" s="8">
        <f t="shared" si="78"/>
        <v>0.10117124109816641</v>
      </c>
    </row>
    <row r="671" spans="2:11" ht="12.75">
      <c r="B671" s="1">
        <v>38581</v>
      </c>
      <c r="C671" s="3">
        <v>861.34</v>
      </c>
      <c r="D671">
        <f t="shared" si="79"/>
        <v>0.9951820314034501</v>
      </c>
      <c r="E671">
        <f t="shared" si="80"/>
        <v>-0.004829612422026854</v>
      </c>
      <c r="F671" s="4">
        <f t="shared" si="81"/>
        <v>2.3325156146996094E-05</v>
      </c>
      <c r="G671" s="4">
        <f t="shared" si="76"/>
        <v>0.0028303375276682746</v>
      </c>
      <c r="H671">
        <f t="shared" si="77"/>
        <v>0.011178730960391816</v>
      </c>
      <c r="I671" s="4">
        <f t="shared" si="82"/>
        <v>4.422402386981679E-05</v>
      </c>
      <c r="J671">
        <f t="shared" si="83"/>
        <v>2.687194942401879E-06</v>
      </c>
      <c r="K671" s="8">
        <f t="shared" si="78"/>
        <v>0.10190293043800913</v>
      </c>
    </row>
    <row r="672" spans="2:11" ht="12.75">
      <c r="B672" s="2">
        <v>38582</v>
      </c>
      <c r="C672" s="3">
        <v>861.41</v>
      </c>
      <c r="D672">
        <f t="shared" si="79"/>
        <v>1.0000812687208303</v>
      </c>
      <c r="E672">
        <f t="shared" si="80"/>
        <v>8.126541870666438E-05</v>
      </c>
      <c r="F672" s="4">
        <f t="shared" si="81"/>
        <v>6.604068277569477E-09</v>
      </c>
      <c r="G672" s="4">
        <f t="shared" si="76"/>
        <v>0.0028281066858728623</v>
      </c>
      <c r="H672">
        <f t="shared" si="77"/>
        <v>0.010881613781466161</v>
      </c>
      <c r="I672" s="4">
        <f t="shared" si="82"/>
        <v>4.4189166966763474E-05</v>
      </c>
      <c r="J672">
        <f t="shared" si="83"/>
        <v>2.6157725436216735E-06</v>
      </c>
      <c r="K672" s="8">
        <f t="shared" si="78"/>
        <v>0.10194777391284937</v>
      </c>
    </row>
    <row r="673" spans="2:11" ht="12.75">
      <c r="B673" s="1">
        <v>38583</v>
      </c>
      <c r="C673" s="3">
        <v>866.47</v>
      </c>
      <c r="D673">
        <f t="shared" si="79"/>
        <v>1.0058740901545142</v>
      </c>
      <c r="E673">
        <f t="shared" si="80"/>
        <v>0.005856904952386766</v>
      </c>
      <c r="F673" s="4">
        <f t="shared" si="81"/>
        <v>3.4303335621292626E-05</v>
      </c>
      <c r="G673" s="4">
        <f t="shared" si="76"/>
        <v>0.0028110834612114876</v>
      </c>
      <c r="H673">
        <f t="shared" si="77"/>
        <v>0.010610570421316589</v>
      </c>
      <c r="I673" s="4">
        <f t="shared" si="82"/>
        <v>4.3923179081429495E-05</v>
      </c>
      <c r="J673">
        <f t="shared" si="83"/>
        <v>2.550617889739565E-06</v>
      </c>
      <c r="K673" s="8">
        <f t="shared" si="78"/>
        <v>0.10170123056247884</v>
      </c>
    </row>
    <row r="674" spans="2:11" ht="12.75">
      <c r="B674" s="2">
        <v>38586</v>
      </c>
      <c r="C674" s="3">
        <v>866.94</v>
      </c>
      <c r="D674">
        <f t="shared" si="79"/>
        <v>1.0005424307823698</v>
      </c>
      <c r="E674">
        <f t="shared" si="80"/>
        <v>0.000542283719971365</v>
      </c>
      <c r="F674" s="4">
        <f t="shared" si="81"/>
        <v>2.9407163294598183E-07</v>
      </c>
      <c r="G674" s="4">
        <f t="shared" si="76"/>
        <v>0.0027919825637956006</v>
      </c>
      <c r="H674">
        <f t="shared" si="77"/>
        <v>0.009829916403141407</v>
      </c>
      <c r="I674" s="4">
        <f t="shared" si="82"/>
        <v>4.362472755930626E-05</v>
      </c>
      <c r="J674">
        <f t="shared" si="83"/>
        <v>2.362960673832069E-06</v>
      </c>
      <c r="K674" s="8">
        <f t="shared" si="78"/>
        <v>0.10156496305994774</v>
      </c>
    </row>
    <row r="675" spans="2:11" ht="12.75">
      <c r="B675" s="1">
        <v>38587</v>
      </c>
      <c r="C675" s="3">
        <v>859.25</v>
      </c>
      <c r="D675">
        <f t="shared" si="79"/>
        <v>0.9911297206265716</v>
      </c>
      <c r="E675">
        <f t="shared" si="80"/>
        <v>-0.00890985450363168</v>
      </c>
      <c r="F675" s="4">
        <f t="shared" si="81"/>
        <v>7.938550727588573E-05</v>
      </c>
      <c r="G675" s="4">
        <f t="shared" si="76"/>
        <v>0.0028709120509767426</v>
      </c>
      <c r="H675">
        <f t="shared" si="77"/>
        <v>0.008264877736250604</v>
      </c>
      <c r="I675" s="4">
        <f t="shared" si="82"/>
        <v>4.48580007965116E-05</v>
      </c>
      <c r="J675">
        <f t="shared" si="83"/>
        <v>1.986749455829472E-06</v>
      </c>
      <c r="K675" s="8">
        <f t="shared" si="78"/>
        <v>0.10352687011192085</v>
      </c>
    </row>
    <row r="676" spans="2:11" ht="12.75">
      <c r="B676" s="2">
        <v>38588</v>
      </c>
      <c r="C676" s="3">
        <v>849.47</v>
      </c>
      <c r="D676">
        <f t="shared" si="79"/>
        <v>0.9886179807972069</v>
      </c>
      <c r="E676">
        <f t="shared" si="80"/>
        <v>-0.011447290132654421</v>
      </c>
      <c r="F676" s="4">
        <f t="shared" si="81"/>
        <v>0.00013104045138116727</v>
      </c>
      <c r="G676" s="4">
        <f t="shared" si="76"/>
        <v>0.003001858901272909</v>
      </c>
      <c r="H676">
        <f t="shared" si="77"/>
        <v>0.006363257014003464</v>
      </c>
      <c r="I676" s="4">
        <f t="shared" si="82"/>
        <v>4.6904045332389206E-05</v>
      </c>
      <c r="J676">
        <f t="shared" si="83"/>
        <v>1.529629089904679E-06</v>
      </c>
      <c r="K676" s="8">
        <f t="shared" si="78"/>
        <v>0.1065063569023987</v>
      </c>
    </row>
    <row r="677" spans="2:11" ht="12.75">
      <c r="B677" s="1">
        <v>38589</v>
      </c>
      <c r="C677" s="3">
        <v>839.94</v>
      </c>
      <c r="D677">
        <f t="shared" si="79"/>
        <v>0.9887812400673361</v>
      </c>
      <c r="E677">
        <f t="shared" si="80"/>
        <v>-0.011282164882499971</v>
      </c>
      <c r="F677" s="4">
        <f t="shared" si="81"/>
        <v>0.0001272872444359156</v>
      </c>
      <c r="G677" s="4">
        <f t="shared" si="76"/>
        <v>0.003128999905197756</v>
      </c>
      <c r="H677">
        <f t="shared" si="77"/>
        <v>0.004638351890236655</v>
      </c>
      <c r="I677" s="4">
        <f t="shared" si="82"/>
        <v>4.889062351871494E-05</v>
      </c>
      <c r="J677">
        <f t="shared" si="83"/>
        <v>1.1149884351530421E-06</v>
      </c>
      <c r="K677" s="8">
        <f t="shared" si="78"/>
        <v>0.10928819136068853</v>
      </c>
    </row>
    <row r="678" spans="2:11" ht="12.75">
      <c r="B678" s="2">
        <v>38590</v>
      </c>
      <c r="C678" s="3">
        <v>833.86</v>
      </c>
      <c r="D678">
        <f t="shared" si="79"/>
        <v>0.9927613877181704</v>
      </c>
      <c r="E678">
        <f t="shared" si="80"/>
        <v>-0.007264938154500946</v>
      </c>
      <c r="F678" s="4">
        <f t="shared" si="81"/>
        <v>5.2779326388723615E-05</v>
      </c>
      <c r="G678" s="4">
        <f t="shared" si="76"/>
        <v>0.003178262752369701</v>
      </c>
      <c r="H678">
        <f t="shared" si="77"/>
        <v>0.003933263600956523</v>
      </c>
      <c r="I678" s="4">
        <f t="shared" si="82"/>
        <v>4.966035550577658E-05</v>
      </c>
      <c r="J678">
        <f t="shared" si="83"/>
        <v>9.454960579222411E-07</v>
      </c>
      <c r="K678" s="8">
        <f t="shared" si="78"/>
        <v>0.11035721481608524</v>
      </c>
    </row>
    <row r="679" spans="2:11" ht="12.75">
      <c r="B679" s="1">
        <v>38593</v>
      </c>
      <c r="C679" s="3">
        <v>841.07</v>
      </c>
      <c r="D679">
        <f t="shared" si="79"/>
        <v>1.008646535389634</v>
      </c>
      <c r="E679">
        <f t="shared" si="80"/>
        <v>0.008609368193829238</v>
      </c>
      <c r="F679" s="4">
        <f t="shared" si="81"/>
        <v>7.412122069691852E-05</v>
      </c>
      <c r="G679" s="4">
        <f t="shared" si="76"/>
        <v>0.0031741021283241758</v>
      </c>
      <c r="H679">
        <f t="shared" si="77"/>
        <v>0.0039034257443051226</v>
      </c>
      <c r="I679" s="4">
        <f t="shared" si="82"/>
        <v>4.9595345755065246E-05</v>
      </c>
      <c r="J679">
        <f t="shared" si="83"/>
        <v>9.38323496227193E-07</v>
      </c>
      <c r="K679" s="8">
        <f t="shared" si="78"/>
        <v>0.11029168402336377</v>
      </c>
    </row>
    <row r="680" spans="2:11" ht="12.75">
      <c r="B680" s="2">
        <v>38594</v>
      </c>
      <c r="C680" s="3">
        <v>838.33</v>
      </c>
      <c r="D680">
        <f t="shared" si="79"/>
        <v>0.9967422449974437</v>
      </c>
      <c r="E680">
        <f t="shared" si="80"/>
        <v>-0.003263073039433174</v>
      </c>
      <c r="F680" s="4">
        <f t="shared" si="81"/>
        <v>1.0647645660675654E-05</v>
      </c>
      <c r="G680" s="4">
        <f t="shared" si="76"/>
        <v>0.0031841926103951435</v>
      </c>
      <c r="H680">
        <f t="shared" si="77"/>
        <v>0.0034184947357259</v>
      </c>
      <c r="I680" s="4">
        <f t="shared" si="82"/>
        <v>4.975300953742412E-05</v>
      </c>
      <c r="J680">
        <f t="shared" si="83"/>
        <v>8.21753542241803E-07</v>
      </c>
      <c r="K680" s="8">
        <f t="shared" si="78"/>
        <v>0.11060205241674124</v>
      </c>
    </row>
    <row r="681" spans="2:11" ht="12.75">
      <c r="B681" s="1">
        <v>38595</v>
      </c>
      <c r="C681" s="3">
        <v>849.51</v>
      </c>
      <c r="D681">
        <f t="shared" si="79"/>
        <v>1.01333603712142</v>
      </c>
      <c r="E681">
        <f t="shared" si="80"/>
        <v>0.013247894958388552</v>
      </c>
      <c r="F681" s="4">
        <f t="shared" si="81"/>
        <v>0.00017550672082849682</v>
      </c>
      <c r="G681" s="4">
        <f t="shared" si="76"/>
        <v>0.0033445857610185266</v>
      </c>
      <c r="H681">
        <f t="shared" si="77"/>
        <v>0.004600660960828885</v>
      </c>
      <c r="I681" s="4">
        <f t="shared" si="82"/>
        <v>5.225915251591448E-05</v>
      </c>
      <c r="J681">
        <f t="shared" si="83"/>
        <v>1.1059281155838665E-06</v>
      </c>
      <c r="K681" s="8">
        <f t="shared" si="78"/>
        <v>0.11308539295630825</v>
      </c>
    </row>
    <row r="682" spans="2:11" ht="12.75">
      <c r="B682" s="2">
        <v>38596</v>
      </c>
      <c r="C682" s="3">
        <v>851.89</v>
      </c>
      <c r="D682">
        <f t="shared" si="79"/>
        <v>1.0028016150486752</v>
      </c>
      <c r="E682">
        <f t="shared" si="80"/>
        <v>0.002797697839869848</v>
      </c>
      <c r="F682" s="4">
        <f t="shared" si="81"/>
        <v>7.827113203212415E-06</v>
      </c>
      <c r="G682" s="4">
        <f t="shared" si="76"/>
        <v>0.0033492521396242415</v>
      </c>
      <c r="H682">
        <f t="shared" si="77"/>
        <v>0.005242298040957573</v>
      </c>
      <c r="I682" s="4">
        <f t="shared" si="82"/>
        <v>5.233206468162877E-05</v>
      </c>
      <c r="J682">
        <f t="shared" si="83"/>
        <v>1.2601677983071088E-06</v>
      </c>
      <c r="K682" s="8">
        <f t="shared" si="78"/>
        <v>0.11299546106295781</v>
      </c>
    </row>
    <row r="683" spans="2:11" ht="12.75">
      <c r="B683" s="1">
        <v>38597</v>
      </c>
      <c r="C683" s="3">
        <v>853.67</v>
      </c>
      <c r="D683">
        <f t="shared" si="79"/>
        <v>1.0020894716454003</v>
      </c>
      <c r="E683">
        <f t="shared" si="80"/>
        <v>0.0020872917355668754</v>
      </c>
      <c r="F683" s="4">
        <f t="shared" si="81"/>
        <v>4.356786789365779E-06</v>
      </c>
      <c r="G683" s="4">
        <f t="shared" si="76"/>
        <v>0.003337466904263088</v>
      </c>
      <c r="H683">
        <f t="shared" si="77"/>
        <v>0.004966485145377289</v>
      </c>
      <c r="I683" s="4">
        <f t="shared" si="82"/>
        <v>5.214792037911075E-05</v>
      </c>
      <c r="J683">
        <f t="shared" si="83"/>
        <v>1.1938666214849254E-06</v>
      </c>
      <c r="K683" s="8">
        <f t="shared" si="78"/>
        <v>0.11286502310019014</v>
      </c>
    </row>
    <row r="684" spans="2:11" ht="12.75">
      <c r="B684" s="2">
        <v>38600</v>
      </c>
      <c r="C684" s="3">
        <v>856.21</v>
      </c>
      <c r="D684">
        <f t="shared" si="79"/>
        <v>1.00297538861621</v>
      </c>
      <c r="E684">
        <f t="shared" si="80"/>
        <v>0.00297097090826395</v>
      </c>
      <c r="F684" s="4">
        <f t="shared" si="81"/>
        <v>8.82666813775072E-06</v>
      </c>
      <c r="G684" s="4">
        <f t="shared" si="76"/>
        <v>0.0032962175927226953</v>
      </c>
      <c r="H684">
        <f t="shared" si="77"/>
        <v>0.006483583627767845</v>
      </c>
      <c r="I684" s="4">
        <f t="shared" si="82"/>
        <v>5.1503399886292114E-05</v>
      </c>
      <c r="J684">
        <f t="shared" si="83"/>
        <v>1.5585537566749628E-06</v>
      </c>
      <c r="K684" s="8">
        <f t="shared" si="78"/>
        <v>0.11174171795889075</v>
      </c>
    </row>
    <row r="685" spans="2:11" ht="12.75">
      <c r="B685" s="1">
        <v>38601</v>
      </c>
      <c r="C685" s="3">
        <v>860.39</v>
      </c>
      <c r="D685">
        <f t="shared" si="79"/>
        <v>1.0048819798881115</v>
      </c>
      <c r="E685">
        <f t="shared" si="80"/>
        <v>0.004870101668097886</v>
      </c>
      <c r="F685" s="4">
        <f t="shared" si="81"/>
        <v>2.3717890257609812E-05</v>
      </c>
      <c r="G685" s="4">
        <f t="shared" si="76"/>
        <v>0.0033107544786587363</v>
      </c>
      <c r="H685">
        <f t="shared" si="77"/>
        <v>0.007818241760173537</v>
      </c>
      <c r="I685" s="4">
        <f t="shared" si="82"/>
        <v>5.1730538729042755E-05</v>
      </c>
      <c r="J685">
        <f t="shared" si="83"/>
        <v>1.8793850385032541E-06</v>
      </c>
      <c r="K685" s="8">
        <f t="shared" si="78"/>
        <v>0.11163685960575422</v>
      </c>
    </row>
    <row r="686" spans="2:11" ht="12.75">
      <c r="B686" s="2">
        <v>38602</v>
      </c>
      <c r="C686" s="3">
        <v>863.54</v>
      </c>
      <c r="D686">
        <f t="shared" si="79"/>
        <v>1.0036611304176013</v>
      </c>
      <c r="E686">
        <f t="shared" si="80"/>
        <v>0.003654444792628438</v>
      </c>
      <c r="F686" s="4">
        <f t="shared" si="81"/>
        <v>1.3354966742369106E-05</v>
      </c>
      <c r="G686" s="4">
        <f t="shared" si="76"/>
        <v>0.0032684073742519195</v>
      </c>
      <c r="H686">
        <f t="shared" si="77"/>
        <v>0.007159171042232065</v>
      </c>
      <c r="I686" s="4">
        <f t="shared" si="82"/>
        <v>5.106886522268624E-05</v>
      </c>
      <c r="J686">
        <f t="shared" si="83"/>
        <v>1.720954577459631E-06</v>
      </c>
      <c r="K686" s="8">
        <f t="shared" si="78"/>
        <v>0.11107194812960945</v>
      </c>
    </row>
    <row r="687" spans="2:11" ht="12.75">
      <c r="B687" s="1">
        <v>38603</v>
      </c>
      <c r="C687" s="3">
        <v>860.78</v>
      </c>
      <c r="D687">
        <f t="shared" si="79"/>
        <v>0.9968038539036987</v>
      </c>
      <c r="E687">
        <f t="shared" si="80"/>
        <v>-0.0032012646806411356</v>
      </c>
      <c r="F687" s="4">
        <f t="shared" si="81"/>
        <v>1.0248095555520391E-05</v>
      </c>
      <c r="G687" s="4">
        <f t="shared" si="76"/>
        <v>0.0032628584377331466</v>
      </c>
      <c r="H687">
        <f t="shared" si="77"/>
        <v>0.005996345253446561</v>
      </c>
      <c r="I687" s="4">
        <f t="shared" si="82"/>
        <v>5.0982163089580416E-05</v>
      </c>
      <c r="J687">
        <f t="shared" si="83"/>
        <v>1.4414291474631157E-06</v>
      </c>
      <c r="K687" s="8">
        <f t="shared" si="78"/>
        <v>0.11128873925752472</v>
      </c>
    </row>
    <row r="688" spans="2:11" ht="12.75">
      <c r="B688" s="2">
        <v>38604</v>
      </c>
      <c r="C688" s="3">
        <v>868.93</v>
      </c>
      <c r="D688">
        <f t="shared" si="79"/>
        <v>1.0094681567880295</v>
      </c>
      <c r="E688">
        <f t="shared" si="80"/>
        <v>0.009423614724984923</v>
      </c>
      <c r="F688" s="4">
        <f t="shared" si="81"/>
        <v>8.880451448495267E-05</v>
      </c>
      <c r="G688" s="4">
        <f t="shared" si="76"/>
        <v>0.0033450886535919566</v>
      </c>
      <c r="H688">
        <f t="shared" si="77"/>
        <v>0.007996602822040944</v>
      </c>
      <c r="I688" s="4">
        <f t="shared" si="82"/>
        <v>5.226701021237432E-05</v>
      </c>
      <c r="J688">
        <f t="shared" si="83"/>
        <v>1.9222602937598424E-06</v>
      </c>
      <c r="K688" s="8">
        <f t="shared" si="78"/>
        <v>0.11218817887662505</v>
      </c>
    </row>
    <row r="689" spans="2:11" ht="12.75">
      <c r="B689" s="1">
        <v>38607</v>
      </c>
      <c r="C689" s="3">
        <v>869.58</v>
      </c>
      <c r="D689">
        <f t="shared" si="79"/>
        <v>1.0007480464479304</v>
      </c>
      <c r="E689">
        <f t="shared" si="80"/>
        <v>0.000747766800636984</v>
      </c>
      <c r="F689" s="4">
        <f t="shared" si="81"/>
        <v>5.59155188134871E-07</v>
      </c>
      <c r="G689" s="4">
        <f t="shared" si="76"/>
        <v>0.0033064570422276372</v>
      </c>
      <c r="H689">
        <f t="shared" si="77"/>
        <v>0.007041096226458967</v>
      </c>
      <c r="I689" s="4">
        <f t="shared" si="82"/>
        <v>5.166339128480683E-05</v>
      </c>
      <c r="J689">
        <f t="shared" si="83"/>
        <v>1.6925712082834056E-06</v>
      </c>
      <c r="K689" s="8">
        <f t="shared" si="78"/>
        <v>0.11177076996751366</v>
      </c>
    </row>
    <row r="690" spans="2:11" ht="12.75">
      <c r="B690" s="2">
        <v>38608</v>
      </c>
      <c r="C690" s="3">
        <v>869.2</v>
      </c>
      <c r="D690">
        <f t="shared" si="79"/>
        <v>0.9995630074288737</v>
      </c>
      <c r="E690">
        <f t="shared" si="80"/>
        <v>-0.00043708808020541097</v>
      </c>
      <c r="F690" s="4">
        <f t="shared" si="81"/>
        <v>1.9104598985765176E-07</v>
      </c>
      <c r="G690" s="4">
        <f t="shared" si="76"/>
        <v>0.0033027511636416784</v>
      </c>
      <c r="H690">
        <f t="shared" si="77"/>
        <v>0.006642264527529426</v>
      </c>
      <c r="I690" s="4">
        <f t="shared" si="82"/>
        <v>5.1605486931901225E-05</v>
      </c>
      <c r="J690">
        <f t="shared" si="83"/>
        <v>1.596698203733035E-06</v>
      </c>
      <c r="K690" s="8">
        <f t="shared" si="78"/>
        <v>0.11181322454004287</v>
      </c>
    </row>
    <row r="691" spans="2:11" ht="12.75">
      <c r="B691" s="1">
        <v>38609</v>
      </c>
      <c r="C691" s="3">
        <v>873.03</v>
      </c>
      <c r="D691">
        <f t="shared" si="79"/>
        <v>1.0044063506672802</v>
      </c>
      <c r="E691">
        <f t="shared" si="80"/>
        <v>0.004396671128058298</v>
      </c>
      <c r="F691" s="4">
        <f t="shared" si="81"/>
        <v>1.9330717008301425E-05</v>
      </c>
      <c r="G691" s="4">
        <f t="shared" si="76"/>
        <v>0.003257785672939399</v>
      </c>
      <c r="H691">
        <f t="shared" si="77"/>
        <v>0.006065024726874078</v>
      </c>
      <c r="I691" s="4">
        <f t="shared" si="82"/>
        <v>5.090290113967811E-05</v>
      </c>
      <c r="J691">
        <f t="shared" si="83"/>
        <v>1.4579386362678073E-06</v>
      </c>
      <c r="K691" s="8">
        <f t="shared" si="78"/>
        <v>0.1111811163186113</v>
      </c>
    </row>
    <row r="692" spans="2:11" ht="12.75">
      <c r="B692" s="2">
        <v>38610</v>
      </c>
      <c r="C692" s="3">
        <v>869.44</v>
      </c>
      <c r="D692">
        <f t="shared" si="79"/>
        <v>0.99588788472332</v>
      </c>
      <c r="E692">
        <f t="shared" si="80"/>
        <v>-0.00412059327234989</v>
      </c>
      <c r="F692" s="4">
        <f t="shared" si="81"/>
        <v>1.697928891613517E-05</v>
      </c>
      <c r="G692" s="4">
        <f t="shared" si="76"/>
        <v>0.003259297756795954</v>
      </c>
      <c r="H692">
        <f t="shared" si="77"/>
        <v>0.0060358156767215</v>
      </c>
      <c r="I692" s="4">
        <f t="shared" si="82"/>
        <v>5.092652744993678E-05</v>
      </c>
      <c r="J692">
        <f t="shared" si="83"/>
        <v>1.4509172299811298E-06</v>
      </c>
      <c r="K692" s="8">
        <f t="shared" si="78"/>
        <v>0.11121556795246298</v>
      </c>
    </row>
    <row r="693" spans="2:11" ht="12.75">
      <c r="B693" s="1">
        <v>38611</v>
      </c>
      <c r="C693" s="3">
        <v>872.43</v>
      </c>
      <c r="D693">
        <f t="shared" si="79"/>
        <v>1.0034389952153109</v>
      </c>
      <c r="E693">
        <f t="shared" si="80"/>
        <v>0.0034330953937016244</v>
      </c>
      <c r="F693" s="4">
        <f t="shared" si="81"/>
        <v>1.1786143982255311E-05</v>
      </c>
      <c r="G693" s="4">
        <f t="shared" si="76"/>
        <v>0.0032271470277131196</v>
      </c>
      <c r="H693">
        <f t="shared" si="77"/>
        <v>0.0055495226108436555</v>
      </c>
      <c r="I693" s="4">
        <f t="shared" si="82"/>
        <v>5.0424172308017495E-05</v>
      </c>
      <c r="J693">
        <f t="shared" si="83"/>
        <v>1.3340198583758788E-06</v>
      </c>
      <c r="K693" s="8">
        <f t="shared" si="78"/>
        <v>0.11078148813051034</v>
      </c>
    </row>
    <row r="694" spans="2:11" ht="12.75">
      <c r="B694" s="2">
        <v>38614</v>
      </c>
      <c r="C694" s="3">
        <v>872.39</v>
      </c>
      <c r="D694">
        <f t="shared" si="79"/>
        <v>0.9999541510493679</v>
      </c>
      <c r="E694">
        <f t="shared" si="80"/>
        <v>-4.5850001727352944E-05</v>
      </c>
      <c r="F694" s="4">
        <f t="shared" si="81"/>
        <v>2.102222658398268E-09</v>
      </c>
      <c r="G694" s="4">
        <f t="shared" si="76"/>
        <v>0.0032250227459812418</v>
      </c>
      <c r="H694">
        <f t="shared" si="77"/>
        <v>0.0057619456142024425</v>
      </c>
      <c r="I694" s="4">
        <f t="shared" si="82"/>
        <v>5.03909804059569E-05</v>
      </c>
      <c r="J694">
        <f t="shared" si="83"/>
        <v>1.3850830803371256E-06</v>
      </c>
      <c r="K694" s="8">
        <f t="shared" si="78"/>
        <v>0.11068637825588541</v>
      </c>
    </row>
    <row r="695" spans="2:11" ht="12.75">
      <c r="B695" s="1">
        <v>38615</v>
      </c>
      <c r="C695" s="3">
        <v>872.68</v>
      </c>
      <c r="D695">
        <f t="shared" si="79"/>
        <v>1.0003324201331973</v>
      </c>
      <c r="E695">
        <f t="shared" si="80"/>
        <v>0.0003323648938663026</v>
      </c>
      <c r="F695" s="4">
        <f t="shared" si="81"/>
        <v>1.1046642267475861E-07</v>
      </c>
      <c r="G695" s="4">
        <f t="shared" si="76"/>
        <v>0.00320924100604355</v>
      </c>
      <c r="H695">
        <f t="shared" si="77"/>
        <v>0.005220545501078499</v>
      </c>
      <c r="I695" s="4">
        <f t="shared" si="82"/>
        <v>5.014439071943047E-05</v>
      </c>
      <c r="J695">
        <f t="shared" si="83"/>
        <v>1.2549388223746393E-06</v>
      </c>
      <c r="K695" s="8">
        <f t="shared" si="78"/>
        <v>0.11055479625174096</v>
      </c>
    </row>
    <row r="696" spans="2:11" ht="12.75">
      <c r="B696" s="2">
        <v>38616</v>
      </c>
      <c r="C696" s="3">
        <v>864.05</v>
      </c>
      <c r="D696">
        <f t="shared" si="79"/>
        <v>0.9901109226749782</v>
      </c>
      <c r="E696">
        <f t="shared" si="80"/>
        <v>-0.009938299023822804</v>
      </c>
      <c r="F696" s="4">
        <f t="shared" si="81"/>
        <v>9.87697874869173E-05</v>
      </c>
      <c r="G696" s="4">
        <f t="shared" si="76"/>
        <v>0.003244027383800506</v>
      </c>
      <c r="H696">
        <f t="shared" si="77"/>
        <v>0.0029502365928394236</v>
      </c>
      <c r="I696" s="4">
        <f t="shared" si="82"/>
        <v>5.068792787188291E-05</v>
      </c>
      <c r="J696">
        <f t="shared" si="83"/>
        <v>7.09191488663323E-07</v>
      </c>
      <c r="K696" s="8">
        <f t="shared" si="78"/>
        <v>0.11177962290062039</v>
      </c>
    </row>
    <row r="697" spans="2:11" ht="12.75">
      <c r="B697" s="1">
        <v>38617</v>
      </c>
      <c r="C697" s="3">
        <v>867.9</v>
      </c>
      <c r="D697">
        <f t="shared" si="79"/>
        <v>1.0044557606619988</v>
      </c>
      <c r="E697">
        <f t="shared" si="80"/>
        <v>0.004445863150198488</v>
      </c>
      <c r="F697" s="4">
        <f t="shared" si="81"/>
        <v>1.976569915029282E-05</v>
      </c>
      <c r="G697" s="4">
        <f t="shared" si="76"/>
        <v>0.003263325154388196</v>
      </c>
      <c r="H697">
        <f t="shared" si="77"/>
        <v>0.003373041369039185</v>
      </c>
      <c r="I697" s="4">
        <f t="shared" si="82"/>
        <v>5.098945553731556E-05</v>
      </c>
      <c r="J697">
        <f t="shared" si="83"/>
        <v>8.10827252172881E-07</v>
      </c>
      <c r="K697" s="8">
        <f t="shared" si="78"/>
        <v>0.11200293331554166</v>
      </c>
    </row>
    <row r="698" spans="2:11" ht="12.75">
      <c r="B698" s="2">
        <v>38618</v>
      </c>
      <c r="C698" s="3">
        <v>870.03</v>
      </c>
      <c r="D698">
        <f t="shared" si="79"/>
        <v>1.0024541997926029</v>
      </c>
      <c r="E698">
        <f t="shared" si="80"/>
        <v>0.0024511931625343635</v>
      </c>
      <c r="F698" s="4">
        <f t="shared" si="81"/>
        <v>6.008347920055215E-06</v>
      </c>
      <c r="G698" s="4">
        <f t="shared" si="76"/>
        <v>0.0031418178362260045</v>
      </c>
      <c r="H698">
        <f t="shared" si="77"/>
        <v>0.002424262496179993</v>
      </c>
      <c r="I698" s="4">
        <f t="shared" si="82"/>
        <v>4.909090369103132E-05</v>
      </c>
      <c r="J698">
        <f t="shared" si="83"/>
        <v>5.827554077355752E-07</v>
      </c>
      <c r="K698" s="8">
        <f t="shared" si="78"/>
        <v>0.11012282720137517</v>
      </c>
    </row>
    <row r="699" spans="2:11" ht="12.75">
      <c r="B699" s="1">
        <v>38621</v>
      </c>
      <c r="C699" s="3">
        <v>882.83</v>
      </c>
      <c r="D699">
        <f t="shared" si="79"/>
        <v>1.014712136363114</v>
      </c>
      <c r="E699">
        <f t="shared" si="80"/>
        <v>0.014604962774503384</v>
      </c>
      <c r="F699" s="4">
        <f t="shared" si="81"/>
        <v>0.0002133049376446296</v>
      </c>
      <c r="G699" s="4">
        <f t="shared" si="76"/>
        <v>0.0028548059429478667</v>
      </c>
      <c r="H699">
        <f t="shared" si="77"/>
        <v>0.007432082408518391</v>
      </c>
      <c r="I699" s="4">
        <f t="shared" si="82"/>
        <v>4.460634285856042E-05</v>
      </c>
      <c r="J699">
        <f t="shared" si="83"/>
        <v>1.7865582712784594E-06</v>
      </c>
      <c r="K699" s="8">
        <f t="shared" si="78"/>
        <v>0.10346470966866185</v>
      </c>
    </row>
    <row r="700" spans="2:11" ht="12.75">
      <c r="B700" s="2">
        <v>38622</v>
      </c>
      <c r="C700" s="3">
        <v>882.77</v>
      </c>
      <c r="D700">
        <f t="shared" si="79"/>
        <v>0.9999320367454663</v>
      </c>
      <c r="E700">
        <f t="shared" si="80"/>
        <v>-6.796556414036123E-05</v>
      </c>
      <c r="F700" s="4">
        <f t="shared" si="81"/>
        <v>4.6193179089175565E-09</v>
      </c>
      <c r="G700" s="4">
        <f t="shared" si="76"/>
        <v>0.0028258537135791174</v>
      </c>
      <c r="H700">
        <f t="shared" si="77"/>
        <v>0.006522242825856256</v>
      </c>
      <c r="I700" s="4">
        <f t="shared" si="82"/>
        <v>4.415396427467371E-05</v>
      </c>
      <c r="J700">
        <f t="shared" si="83"/>
        <v>1.5678468331385231E-06</v>
      </c>
      <c r="K700" s="8">
        <f t="shared" si="78"/>
        <v>0.10318202052869382</v>
      </c>
    </row>
    <row r="701" spans="2:11" ht="12.75">
      <c r="B701" s="1">
        <v>38623</v>
      </c>
      <c r="C701" s="3">
        <v>890.36</v>
      </c>
      <c r="D701">
        <f t="shared" si="79"/>
        <v>1.0085979360422308</v>
      </c>
      <c r="E701">
        <f t="shared" si="80"/>
        <v>0.008561184299312977</v>
      </c>
      <c r="F701" s="4">
        <f t="shared" si="81"/>
        <v>7.329387660680302E-05</v>
      </c>
      <c r="G701" s="4">
        <f t="shared" si="76"/>
        <v>0.0028262935283777757</v>
      </c>
      <c r="H701">
        <f t="shared" si="77"/>
        <v>0.00652639864488011</v>
      </c>
      <c r="I701" s="4">
        <f t="shared" si="82"/>
        <v>4.4160836380902745E-05</v>
      </c>
      <c r="J701">
        <f t="shared" si="83"/>
        <v>1.5688458280961805E-06</v>
      </c>
      <c r="K701" s="8">
        <f t="shared" si="78"/>
        <v>0.10318913527208977</v>
      </c>
    </row>
    <row r="702" spans="2:11" ht="12.75">
      <c r="B702" s="2">
        <v>38624</v>
      </c>
      <c r="C702" s="3">
        <v>890.99</v>
      </c>
      <c r="D702">
        <f t="shared" si="79"/>
        <v>1.0007075789568265</v>
      </c>
      <c r="E702">
        <f t="shared" si="80"/>
        <v>0.0007073287408611656</v>
      </c>
      <c r="F702" s="4">
        <f t="shared" si="81"/>
        <v>5.00313947648242E-07</v>
      </c>
      <c r="G702" s="4">
        <f t="shared" si="76"/>
        <v>0.0028245540959385947</v>
      </c>
      <c r="H702">
        <f t="shared" si="77"/>
        <v>0.006399500738115708</v>
      </c>
      <c r="I702" s="4">
        <f t="shared" si="82"/>
        <v>4.413365774904054E-05</v>
      </c>
      <c r="J702">
        <f t="shared" si="83"/>
        <v>1.5383415235855068E-06</v>
      </c>
      <c r="K702" s="8">
        <f t="shared" si="78"/>
        <v>0.10319316380634794</v>
      </c>
    </row>
    <row r="703" spans="2:11" ht="12.75">
      <c r="B703" s="1">
        <v>38625</v>
      </c>
      <c r="C703" s="3">
        <v>896.29</v>
      </c>
      <c r="D703">
        <f t="shared" si="79"/>
        <v>1.005948439376424</v>
      </c>
      <c r="E703">
        <f t="shared" si="80"/>
        <v>0.0059308172591158535</v>
      </c>
      <c r="F703" s="4">
        <f t="shared" si="81"/>
        <v>3.5174593361026484E-05</v>
      </c>
      <c r="G703" s="4">
        <f t="shared" si="76"/>
        <v>0.0027737942533855886</v>
      </c>
      <c r="H703">
        <f t="shared" si="77"/>
        <v>0.0058763897793576965</v>
      </c>
      <c r="I703" s="4">
        <f t="shared" si="82"/>
        <v>4.334053520914982E-05</v>
      </c>
      <c r="J703">
        <f t="shared" si="83"/>
        <v>1.4125936969609848E-06</v>
      </c>
      <c r="K703" s="8">
        <f t="shared" si="78"/>
        <v>0.1023815675697887</v>
      </c>
    </row>
    <row r="704" spans="2:11" ht="12.75">
      <c r="B704" s="2">
        <v>38628</v>
      </c>
      <c r="C704" s="3">
        <v>905.38</v>
      </c>
      <c r="D704">
        <f t="shared" si="79"/>
        <v>1.0101418067812873</v>
      </c>
      <c r="E704">
        <f t="shared" si="80"/>
        <v>0.010090723751373728</v>
      </c>
      <c r="F704" s="4">
        <f t="shared" si="81"/>
        <v>0.00010182270582653788</v>
      </c>
      <c r="G704" s="4">
        <f t="shared" si="76"/>
        <v>0.002868675821832477</v>
      </c>
      <c r="H704">
        <f t="shared" si="77"/>
        <v>0.007075120227679662</v>
      </c>
      <c r="I704" s="4">
        <f t="shared" si="82"/>
        <v>4.482305971613245E-05</v>
      </c>
      <c r="J704">
        <f t="shared" si="83"/>
        <v>1.700750054730688E-06</v>
      </c>
      <c r="K704" s="8">
        <f t="shared" si="78"/>
        <v>0.10382955944888932</v>
      </c>
    </row>
    <row r="705" spans="2:11" ht="12.75">
      <c r="B705" s="1">
        <v>38629</v>
      </c>
      <c r="C705" s="3">
        <v>902.79</v>
      </c>
      <c r="D705">
        <f t="shared" si="79"/>
        <v>0.9971393227153239</v>
      </c>
      <c r="E705">
        <f t="shared" si="80"/>
        <v>-0.002864776842146909</v>
      </c>
      <c r="F705" s="4">
        <f t="shared" si="81"/>
        <v>8.206946355301216E-06</v>
      </c>
      <c r="G705" s="4">
        <f aca="true" t="shared" si="84" ref="G705:G768">SUM(F641:F705)</f>
        <v>0.0028691590018899943</v>
      </c>
      <c r="H705">
        <f aca="true" t="shared" si="85" ref="H705:H768">(SUM(E641:E705))^2</f>
        <v>0.0070607255415961025</v>
      </c>
      <c r="I705" s="4">
        <f t="shared" si="82"/>
        <v>4.483060940453116E-05</v>
      </c>
      <c r="J705">
        <f t="shared" si="83"/>
        <v>1.6972897936529093E-06</v>
      </c>
      <c r="K705" s="8">
        <f t="shared" si="78"/>
        <v>0.10384281343800139</v>
      </c>
    </row>
    <row r="706" spans="2:11" ht="12.75">
      <c r="B706" s="2">
        <v>38630</v>
      </c>
      <c r="C706" s="3">
        <v>898.5</v>
      </c>
      <c r="D706">
        <f t="shared" si="79"/>
        <v>0.9952480643338983</v>
      </c>
      <c r="E706">
        <f t="shared" si="80"/>
        <v>-0.004763262007999346</v>
      </c>
      <c r="F706" s="4">
        <f t="shared" si="81"/>
        <v>2.268866495684996E-05</v>
      </c>
      <c r="G706" s="4">
        <f t="shared" si="84"/>
        <v>0.0028883669760484143</v>
      </c>
      <c r="H706">
        <f t="shared" si="85"/>
        <v>0.00599063624624559</v>
      </c>
      <c r="I706" s="4">
        <f t="shared" si="82"/>
        <v>4.513073400075647E-05</v>
      </c>
      <c r="J706">
        <f t="shared" si="83"/>
        <v>1.4400567899628821E-06</v>
      </c>
      <c r="K706" s="8">
        <f t="shared" si="78"/>
        <v>0.10451157496994483</v>
      </c>
    </row>
    <row r="707" spans="2:11" ht="12.75">
      <c r="B707" s="1">
        <v>38631</v>
      </c>
      <c r="C707" s="3">
        <v>889.51</v>
      </c>
      <c r="D707">
        <f t="shared" si="79"/>
        <v>0.9899944351697273</v>
      </c>
      <c r="E707">
        <f t="shared" si="80"/>
        <v>-0.01005595690997905</v>
      </c>
      <c r="F707" s="4">
        <f t="shared" si="81"/>
        <v>0.00010112226937535541</v>
      </c>
      <c r="G707" s="4">
        <f t="shared" si="84"/>
        <v>0.002739683628605927</v>
      </c>
      <c r="H707">
        <f t="shared" si="85"/>
        <v>0.00691367036033521</v>
      </c>
      <c r="I707" s="4">
        <f t="shared" si="82"/>
        <v>4.280755669696761E-05</v>
      </c>
      <c r="J707">
        <f t="shared" si="83"/>
        <v>1.6619399904651947E-06</v>
      </c>
      <c r="K707" s="8">
        <f aca="true" t="shared" si="86" ref="K707:K770">SQRT(I707-J707)*SQRT(250)</f>
        <v>0.10142191171845266</v>
      </c>
    </row>
    <row r="708" spans="2:11" ht="12.75">
      <c r="B708" s="2">
        <v>38632</v>
      </c>
      <c r="C708" s="3">
        <v>888.13</v>
      </c>
      <c r="D708">
        <f t="shared" si="79"/>
        <v>0.9984485840518937</v>
      </c>
      <c r="E708">
        <f t="shared" si="80"/>
        <v>-0.0015526206399749517</v>
      </c>
      <c r="F708" s="4">
        <f t="shared" si="81"/>
        <v>2.410630851676229E-06</v>
      </c>
      <c r="G708" s="4">
        <f t="shared" si="84"/>
        <v>0.0024669796424444954</v>
      </c>
      <c r="H708">
        <f t="shared" si="85"/>
        <v>0.0042262069734142075</v>
      </c>
      <c r="I708" s="4">
        <f t="shared" si="82"/>
        <v>3.854655691319524E-05</v>
      </c>
      <c r="J708">
        <f t="shared" si="83"/>
        <v>1.0159151378399537E-06</v>
      </c>
      <c r="K708" s="8">
        <f t="shared" si="86"/>
        <v>0.09686413393944542</v>
      </c>
    </row>
    <row r="709" spans="2:11" ht="12.75">
      <c r="B709" s="1">
        <v>38635</v>
      </c>
      <c r="C709" s="3">
        <v>892.06</v>
      </c>
      <c r="D709">
        <f t="shared" si="79"/>
        <v>1.004425027867542</v>
      </c>
      <c r="E709">
        <f t="shared" si="80"/>
        <v>0.004415266218180674</v>
      </c>
      <c r="F709" s="4">
        <f t="shared" si="81"/>
        <v>1.9494575777407472E-05</v>
      </c>
      <c r="G709" s="4">
        <f t="shared" si="84"/>
        <v>0.0022313353562403355</v>
      </c>
      <c r="H709">
        <f t="shared" si="85"/>
        <v>0.002857061056052045</v>
      </c>
      <c r="I709" s="4">
        <f t="shared" si="82"/>
        <v>3.486461494125524E-05</v>
      </c>
      <c r="J709">
        <f t="shared" si="83"/>
        <v>6.867935230894339E-07</v>
      </c>
      <c r="K709" s="8">
        <f t="shared" si="86"/>
        <v>0.09243622317328555</v>
      </c>
    </row>
    <row r="710" spans="2:11" ht="12.75">
      <c r="B710" s="2">
        <v>38636</v>
      </c>
      <c r="C710" s="3">
        <v>892.51</v>
      </c>
      <c r="D710">
        <f t="shared" si="79"/>
        <v>1.0005044503732934</v>
      </c>
      <c r="E710">
        <f t="shared" si="80"/>
        <v>0.000504323180976838</v>
      </c>
      <c r="F710" s="4">
        <f t="shared" si="81"/>
        <v>2.543418708705965E-07</v>
      </c>
      <c r="G710" s="4">
        <f t="shared" si="84"/>
        <v>0.0022269475653342663</v>
      </c>
      <c r="H710">
        <f t="shared" si="85"/>
        <v>0.003148373318904821</v>
      </c>
      <c r="I710" s="4">
        <f t="shared" si="82"/>
        <v>3.479605570834791E-05</v>
      </c>
      <c r="J710">
        <f t="shared" si="83"/>
        <v>7.568205093521205E-07</v>
      </c>
      <c r="K710" s="8">
        <f t="shared" si="86"/>
        <v>0.09224862492064012</v>
      </c>
    </row>
    <row r="711" spans="2:11" ht="12.75">
      <c r="B711" s="1">
        <v>38637</v>
      </c>
      <c r="C711" s="3">
        <v>882.77</v>
      </c>
      <c r="D711">
        <f t="shared" si="79"/>
        <v>0.989086957008885</v>
      </c>
      <c r="E711">
        <f t="shared" si="80"/>
        <v>-0.010973027049720705</v>
      </c>
      <c r="F711" s="4">
        <f t="shared" si="81"/>
        <v>0.00012040732263390227</v>
      </c>
      <c r="G711" s="4">
        <f t="shared" si="84"/>
        <v>0.002291322870365523</v>
      </c>
      <c r="H711">
        <f t="shared" si="85"/>
        <v>0.0014176645584850509</v>
      </c>
      <c r="I711" s="4">
        <f t="shared" si="82"/>
        <v>3.5801919849461295E-05</v>
      </c>
      <c r="J711">
        <f t="shared" si="83"/>
        <v>3.4078474963582955E-07</v>
      </c>
      <c r="K711" s="8">
        <f t="shared" si="86"/>
        <v>0.09415563591711526</v>
      </c>
    </row>
    <row r="712" spans="2:11" ht="12.75">
      <c r="B712" s="2">
        <v>38638</v>
      </c>
      <c r="C712" s="3">
        <v>873.94</v>
      </c>
      <c r="D712">
        <f t="shared" si="79"/>
        <v>0.9899973945648358</v>
      </c>
      <c r="E712">
        <f t="shared" si="80"/>
        <v>-0.0100529676096556</v>
      </c>
      <c r="F712" s="4">
        <f t="shared" si="81"/>
        <v>0.00010106215776078462</v>
      </c>
      <c r="G712" s="4">
        <f t="shared" si="84"/>
        <v>0.002392291468513865</v>
      </c>
      <c r="H712">
        <f t="shared" si="85"/>
        <v>0.0007786775319892473</v>
      </c>
      <c r="I712" s="4">
        <f t="shared" si="82"/>
        <v>3.737955419552914E-05</v>
      </c>
      <c r="J712">
        <f t="shared" si="83"/>
        <v>1.8718209903587677E-07</v>
      </c>
      <c r="K712" s="8">
        <f t="shared" si="86"/>
        <v>0.09642661989369593</v>
      </c>
    </row>
    <row r="713" spans="2:11" ht="12.75">
      <c r="B713" s="1">
        <v>38639</v>
      </c>
      <c r="C713" s="3">
        <v>876.33</v>
      </c>
      <c r="D713">
        <f t="shared" si="79"/>
        <v>1.0027347415154357</v>
      </c>
      <c r="E713">
        <f t="shared" si="80"/>
        <v>0.002731008913443431</v>
      </c>
      <c r="F713" s="4">
        <f t="shared" si="81"/>
        <v>7.45840968530747E-06</v>
      </c>
      <c r="G713" s="4">
        <f t="shared" si="84"/>
        <v>0.0023969140632970733</v>
      </c>
      <c r="H713">
        <f t="shared" si="85"/>
        <v>0.0010445688760077224</v>
      </c>
      <c r="I713" s="4">
        <f t="shared" si="82"/>
        <v>3.745178223901677E-05</v>
      </c>
      <c r="J713">
        <f t="shared" si="83"/>
        <v>2.510982875018563E-07</v>
      </c>
      <c r="K713" s="8">
        <f t="shared" si="86"/>
        <v>0.09643739413670782</v>
      </c>
    </row>
    <row r="714" spans="2:11" ht="12.75">
      <c r="B714" s="2">
        <v>38642</v>
      </c>
      <c r="C714" s="3">
        <v>872.89</v>
      </c>
      <c r="D714">
        <f aca="true" t="shared" si="87" ref="D714:D777">C714/C713</f>
        <v>0.9960745381306129</v>
      </c>
      <c r="E714">
        <f aca="true" t="shared" si="88" ref="E714:E777">LN(D714)</f>
        <v>-0.003933186717188356</v>
      </c>
      <c r="F714" s="4">
        <f aca="true" t="shared" si="89" ref="F714:F777">E714^2</f>
        <v>1.546995775226692E-05</v>
      </c>
      <c r="G714" s="4">
        <f t="shared" si="84"/>
        <v>0.0024100759095157793</v>
      </c>
      <c r="H714">
        <f t="shared" si="85"/>
        <v>0.0007218548739640453</v>
      </c>
      <c r="I714" s="4">
        <f aca="true" t="shared" si="90" ref="I714:I777">(1/($C$3-1))*G714</f>
        <v>3.765743608618405E-05</v>
      </c>
      <c r="J714">
        <f aca="true" t="shared" si="91" ref="J714:J777">(1/($C$3*($C$3-1)))*H714</f>
        <v>1.7352280624135706E-07</v>
      </c>
      <c r="K714" s="8">
        <f t="shared" si="86"/>
        <v>0.09680381356116956</v>
      </c>
    </row>
    <row r="715" spans="2:11" ht="12.75">
      <c r="B715" s="1">
        <v>38643</v>
      </c>
      <c r="C715" s="3">
        <v>870.06</v>
      </c>
      <c r="D715">
        <f t="shared" si="87"/>
        <v>0.9967578961839406</v>
      </c>
      <c r="E715">
        <f t="shared" si="88"/>
        <v>-0.0032473708218371615</v>
      </c>
      <c r="F715" s="4">
        <f t="shared" si="89"/>
        <v>1.0545417254519362E-05</v>
      </c>
      <c r="G715" s="4">
        <f t="shared" si="84"/>
        <v>0.002410181832772568</v>
      </c>
      <c r="H715">
        <f t="shared" si="85"/>
        <v>0.0004157099194689904</v>
      </c>
      <c r="I715" s="4">
        <f t="shared" si="90"/>
        <v>3.765909113707137E-05</v>
      </c>
      <c r="J715">
        <f t="shared" si="91"/>
        <v>9.99302691031227E-08</v>
      </c>
      <c r="K715" s="8">
        <f t="shared" si="86"/>
        <v>0.09690092990777778</v>
      </c>
    </row>
    <row r="716" spans="2:11" ht="12.75">
      <c r="B716" s="2">
        <v>38644</v>
      </c>
      <c r="C716" s="3">
        <v>856.5</v>
      </c>
      <c r="D716">
        <f t="shared" si="87"/>
        <v>0.9844148679401421</v>
      </c>
      <c r="E716">
        <f t="shared" si="88"/>
        <v>-0.01570785702368419</v>
      </c>
      <c r="F716" s="4">
        <f t="shared" si="89"/>
        <v>0.0002467367722765047</v>
      </c>
      <c r="G716" s="4">
        <f t="shared" si="84"/>
        <v>0.002611912353262671</v>
      </c>
      <c r="H716">
        <f t="shared" si="85"/>
        <v>0.00012972705435800855</v>
      </c>
      <c r="I716" s="4">
        <f t="shared" si="90"/>
        <v>4.0811130519729233E-05</v>
      </c>
      <c r="J716">
        <f t="shared" si="91"/>
        <v>3.118438806682898E-08</v>
      </c>
      <c r="K716" s="8">
        <f t="shared" si="86"/>
        <v>0.1009702259723905</v>
      </c>
    </row>
    <row r="717" spans="2:11" ht="12.75">
      <c r="B717" s="1">
        <v>38645</v>
      </c>
      <c r="C717" s="3">
        <v>858.7</v>
      </c>
      <c r="D717">
        <f t="shared" si="87"/>
        <v>1.0025685931115003</v>
      </c>
      <c r="E717">
        <f t="shared" si="88"/>
        <v>0.0025652999142644324</v>
      </c>
      <c r="F717" s="4">
        <f t="shared" si="89"/>
        <v>6.580763650125104E-06</v>
      </c>
      <c r="G717" s="4">
        <f t="shared" si="84"/>
        <v>0.0025688077045970524</v>
      </c>
      <c r="H717">
        <f t="shared" si="85"/>
        <v>4.769684728817676E-05</v>
      </c>
      <c r="I717" s="4">
        <f t="shared" si="90"/>
        <v>4.013762038432894E-05</v>
      </c>
      <c r="J717">
        <f t="shared" si="91"/>
        <v>1.1465588290427106E-08</v>
      </c>
      <c r="K717" s="8">
        <f t="shared" si="86"/>
        <v>0.10015756935454069</v>
      </c>
    </row>
    <row r="718" spans="2:11" ht="12.75">
      <c r="B718" s="2">
        <v>38646</v>
      </c>
      <c r="C718" s="3">
        <v>854.6</v>
      </c>
      <c r="D718">
        <f t="shared" si="87"/>
        <v>0.9952253406311866</v>
      </c>
      <c r="E718">
        <f t="shared" si="88"/>
        <v>-0.004786094468514548</v>
      </c>
      <c r="F718" s="4">
        <f t="shared" si="89"/>
        <v>2.290670026154555E-05</v>
      </c>
      <c r="G718" s="4">
        <f t="shared" si="84"/>
        <v>0.002591614132588005</v>
      </c>
      <c r="H718">
        <f t="shared" si="85"/>
        <v>5.938257012251152E-06</v>
      </c>
      <c r="I718" s="4">
        <f t="shared" si="90"/>
        <v>4.049397082168758E-05</v>
      </c>
      <c r="J718">
        <f t="shared" si="91"/>
        <v>1.4274656279449885E-09</v>
      </c>
      <c r="K718" s="8">
        <f t="shared" si="86"/>
        <v>0.10061379547067544</v>
      </c>
    </row>
    <row r="719" spans="2:11" ht="12.75">
      <c r="B719" s="1">
        <v>38649</v>
      </c>
      <c r="C719" s="3">
        <v>863.5</v>
      </c>
      <c r="D719">
        <f t="shared" si="87"/>
        <v>1.0104142288790077</v>
      </c>
      <c r="E719">
        <f t="shared" si="88"/>
        <v>0.010360374376808664</v>
      </c>
      <c r="F719" s="4">
        <f t="shared" si="89"/>
        <v>0.00010733735722763352</v>
      </c>
      <c r="G719" s="4">
        <f t="shared" si="84"/>
        <v>0.0026989348391247875</v>
      </c>
      <c r="H719">
        <f t="shared" si="85"/>
        <v>0.00016708834881633315</v>
      </c>
      <c r="I719" s="4">
        <f t="shared" si="90"/>
        <v>4.2170856861324805E-05</v>
      </c>
      <c r="J719">
        <f t="shared" si="91"/>
        <v>4.01654684654647E-08</v>
      </c>
      <c r="K719" s="8">
        <f t="shared" si="86"/>
        <v>0.10262881100458504</v>
      </c>
    </row>
    <row r="720" spans="2:11" ht="12.75">
      <c r="B720" s="2">
        <v>38650</v>
      </c>
      <c r="C720" s="3">
        <v>870.78</v>
      </c>
      <c r="D720">
        <f t="shared" si="87"/>
        <v>1.008430804863926</v>
      </c>
      <c r="E720">
        <f t="shared" si="88"/>
        <v>0.008395464123593195</v>
      </c>
      <c r="F720" s="4">
        <f t="shared" si="89"/>
        <v>7.048381785054045E-05</v>
      </c>
      <c r="G720" s="4">
        <f t="shared" si="84"/>
        <v>0.0027633065081328003</v>
      </c>
      <c r="H720">
        <f t="shared" si="85"/>
        <v>0.00035530191339486786</v>
      </c>
      <c r="I720" s="4">
        <f t="shared" si="90"/>
        <v>4.3176664189575004E-05</v>
      </c>
      <c r="J720">
        <f t="shared" si="91"/>
        <v>8.540911379684323E-08</v>
      </c>
      <c r="K720" s="8">
        <f t="shared" si="86"/>
        <v>0.10379216622146654</v>
      </c>
    </row>
    <row r="721" spans="2:11" ht="12.75">
      <c r="B721" s="1">
        <v>38651</v>
      </c>
      <c r="C721" s="3">
        <v>872.91</v>
      </c>
      <c r="D721">
        <f t="shared" si="87"/>
        <v>1.0024460828222972</v>
      </c>
      <c r="E721">
        <f t="shared" si="88"/>
        <v>0.0024430960313442484</v>
      </c>
      <c r="F721" s="4">
        <f t="shared" si="89"/>
        <v>5.968718218370017E-06</v>
      </c>
      <c r="G721" s="4">
        <f t="shared" si="84"/>
        <v>0.002703283316786126</v>
      </c>
      <c r="H721">
        <f t="shared" si="85"/>
        <v>0.00017342281126674457</v>
      </c>
      <c r="I721" s="4">
        <f t="shared" si="90"/>
        <v>4.223880182478322E-05</v>
      </c>
      <c r="J721">
        <f t="shared" si="91"/>
        <v>4.168817578527514E-08</v>
      </c>
      <c r="K721" s="8">
        <f t="shared" si="86"/>
        <v>0.1027096802265954</v>
      </c>
    </row>
    <row r="722" spans="2:11" ht="12.75">
      <c r="B722" s="2">
        <v>38652</v>
      </c>
      <c r="C722" s="3">
        <v>862.86</v>
      </c>
      <c r="D722">
        <f t="shared" si="87"/>
        <v>0.9884867855792694</v>
      </c>
      <c r="E722">
        <f t="shared" si="88"/>
        <v>-0.011580004615327471</v>
      </c>
      <c r="F722" s="4">
        <f t="shared" si="89"/>
        <v>0.00013409650689100554</v>
      </c>
      <c r="G722" s="4">
        <f t="shared" si="84"/>
        <v>0.002830209145032498</v>
      </c>
      <c r="H722">
        <f t="shared" si="85"/>
        <v>1.1855015548532248E-06</v>
      </c>
      <c r="I722" s="4">
        <f t="shared" si="90"/>
        <v>4.422201789113278E-05</v>
      </c>
      <c r="J722">
        <f t="shared" si="91"/>
        <v>2.8497633530125597E-10</v>
      </c>
      <c r="K722" s="8">
        <f t="shared" si="86"/>
        <v>0.10514482026566677</v>
      </c>
    </row>
    <row r="723" spans="2:11" ht="12.75">
      <c r="B723" s="1">
        <v>38653</v>
      </c>
      <c r="C723" s="3">
        <v>862.66</v>
      </c>
      <c r="D723">
        <f t="shared" si="87"/>
        <v>0.9997682126880374</v>
      </c>
      <c r="E723">
        <f t="shared" si="88"/>
        <v>-0.000231814178793273</v>
      </c>
      <c r="F723" s="4">
        <f t="shared" si="89"/>
        <v>5.373781348959954E-08</v>
      </c>
      <c r="G723" s="4">
        <f t="shared" si="84"/>
        <v>0.0028302607386055953</v>
      </c>
      <c r="H723">
        <f t="shared" si="85"/>
        <v>1.8684908515656627E-06</v>
      </c>
      <c r="I723" s="4">
        <f t="shared" si="90"/>
        <v>4.422282404071243E-05</v>
      </c>
      <c r="J723">
        <f t="shared" si="91"/>
        <v>4.491564547032843E-10</v>
      </c>
      <c r="K723" s="8">
        <f t="shared" si="86"/>
        <v>0.10514558345962245</v>
      </c>
    </row>
    <row r="724" spans="2:11" ht="12.75">
      <c r="B724" s="2">
        <v>38656</v>
      </c>
      <c r="C724" s="3">
        <v>882.63</v>
      </c>
      <c r="D724">
        <f t="shared" si="87"/>
        <v>1.023149328820161</v>
      </c>
      <c r="E724">
        <f t="shared" si="88"/>
        <v>0.02288544779289833</v>
      </c>
      <c r="F724" s="4">
        <f t="shared" si="89"/>
        <v>0.000523743720681475</v>
      </c>
      <c r="G724" s="4">
        <f t="shared" si="84"/>
        <v>0.003352989124046545</v>
      </c>
      <c r="H724">
        <f t="shared" si="85"/>
        <v>0.0005074278265793558</v>
      </c>
      <c r="I724" s="4">
        <f t="shared" si="90"/>
        <v>5.2390455063227265E-05</v>
      </c>
      <c r="J724">
        <f t="shared" si="91"/>
        <v>1.2197784292772977E-07</v>
      </c>
      <c r="K724" s="8">
        <f t="shared" si="86"/>
        <v>0.11431150119333962</v>
      </c>
    </row>
    <row r="725" spans="2:11" ht="12.75">
      <c r="B725" s="1">
        <v>38657</v>
      </c>
      <c r="C725" s="3">
        <v>885.81</v>
      </c>
      <c r="D725">
        <f t="shared" si="87"/>
        <v>1.0036028686992284</v>
      </c>
      <c r="E725">
        <f t="shared" si="88"/>
        <v>0.0035963939150011194</v>
      </c>
      <c r="F725" s="4">
        <f t="shared" si="89"/>
        <v>1.2934049191857078E-05</v>
      </c>
      <c r="G725" s="4">
        <f t="shared" si="84"/>
        <v>0.0032828803417538992</v>
      </c>
      <c r="H725">
        <f t="shared" si="85"/>
        <v>0.0002893322303340581</v>
      </c>
      <c r="I725" s="4">
        <f t="shared" si="90"/>
        <v>5.1295005339904675E-05</v>
      </c>
      <c r="J725">
        <f t="shared" si="91"/>
        <v>6.955101690722551E-08</v>
      </c>
      <c r="K725" s="8">
        <f t="shared" si="86"/>
        <v>0.11316520481468392</v>
      </c>
    </row>
    <row r="726" spans="2:11" ht="12.75">
      <c r="B726" s="2">
        <v>38658</v>
      </c>
      <c r="C726" s="3">
        <v>888.65</v>
      </c>
      <c r="D726">
        <f t="shared" si="87"/>
        <v>1.0032061051467018</v>
      </c>
      <c r="E726">
        <f t="shared" si="88"/>
        <v>0.00320097655055124</v>
      </c>
      <c r="F726" s="4">
        <f t="shared" si="89"/>
        <v>1.0246250877178915E-05</v>
      </c>
      <c r="G726" s="4">
        <f t="shared" si="84"/>
        <v>0.0032895300540980096</v>
      </c>
      <c r="H726">
        <f t="shared" si="85"/>
        <v>0.0004887282663895862</v>
      </c>
      <c r="I726" s="4">
        <f t="shared" si="90"/>
        <v>5.13989070952814E-05</v>
      </c>
      <c r="J726">
        <f t="shared" si="91"/>
        <v>1.1748275634365053E-07</v>
      </c>
      <c r="K726" s="8">
        <f t="shared" si="86"/>
        <v>0.11322701128588723</v>
      </c>
    </row>
    <row r="727" spans="2:11" ht="12.75">
      <c r="B727" s="1">
        <v>38659</v>
      </c>
      <c r="C727" s="3">
        <v>898.24</v>
      </c>
      <c r="D727">
        <f t="shared" si="87"/>
        <v>1.0107916502560064</v>
      </c>
      <c r="E727">
        <f t="shared" si="88"/>
        <v>0.010733835967516989</v>
      </c>
      <c r="F727" s="4">
        <f t="shared" si="89"/>
        <v>0.00011521523457756137</v>
      </c>
      <c r="G727" s="4">
        <f t="shared" si="84"/>
        <v>0.0033616116762995914</v>
      </c>
      <c r="H727">
        <f t="shared" si="85"/>
        <v>0.0015530419992582786</v>
      </c>
      <c r="I727" s="4">
        <f t="shared" si="90"/>
        <v>5.2525182442181116E-05</v>
      </c>
      <c r="J727">
        <f t="shared" si="91"/>
        <v>3.7332740366785543E-07</v>
      </c>
      <c r="K727" s="8">
        <f t="shared" si="86"/>
        <v>0.1141839032422185</v>
      </c>
    </row>
    <row r="728" spans="2:11" ht="12.75">
      <c r="B728" s="2">
        <v>38660</v>
      </c>
      <c r="C728" s="3">
        <v>896.62</v>
      </c>
      <c r="D728">
        <f t="shared" si="87"/>
        <v>0.9981964731029569</v>
      </c>
      <c r="E728">
        <f t="shared" si="88"/>
        <v>-0.0018051552097756878</v>
      </c>
      <c r="F728" s="4">
        <f t="shared" si="89"/>
        <v>3.2585853313803075E-06</v>
      </c>
      <c r="G728" s="4">
        <f t="shared" si="84"/>
        <v>0.0033554237523071104</v>
      </c>
      <c r="H728">
        <f t="shared" si="85"/>
        <v>0.001654619636489693</v>
      </c>
      <c r="I728" s="4">
        <f t="shared" si="90"/>
        <v>5.24284961297986E-05</v>
      </c>
      <c r="J728">
        <f t="shared" si="91"/>
        <v>3.97745104925407E-07</v>
      </c>
      <c r="K728" s="8">
        <f t="shared" si="86"/>
        <v>0.11405125056841024</v>
      </c>
    </row>
    <row r="729" spans="2:11" ht="12.75">
      <c r="B729" s="1">
        <v>38663</v>
      </c>
      <c r="C729" s="3">
        <v>901.61</v>
      </c>
      <c r="D729">
        <f t="shared" si="87"/>
        <v>1.0055653454083113</v>
      </c>
      <c r="E729">
        <f t="shared" si="88"/>
        <v>0.005549916093394603</v>
      </c>
      <c r="F729" s="4">
        <f t="shared" si="89"/>
        <v>3.0801568643720414E-05</v>
      </c>
      <c r="G729" s="4">
        <f t="shared" si="84"/>
        <v>0.003386205893459602</v>
      </c>
      <c r="H729">
        <f t="shared" si="85"/>
        <v>0.0021240622308430126</v>
      </c>
      <c r="I729" s="4">
        <f t="shared" si="90"/>
        <v>5.290946708530628E-05</v>
      </c>
      <c r="J729">
        <f t="shared" si="91"/>
        <v>5.105918824141858E-07</v>
      </c>
      <c r="K729" s="8">
        <f t="shared" si="86"/>
        <v>0.11445400299125856</v>
      </c>
    </row>
    <row r="730" spans="2:11" ht="12.75">
      <c r="B730" s="2">
        <v>38664</v>
      </c>
      <c r="C730" s="3">
        <v>899.28</v>
      </c>
      <c r="D730">
        <f t="shared" si="87"/>
        <v>0.9974157340757089</v>
      </c>
      <c r="E730">
        <f t="shared" si="88"/>
        <v>-0.0025876109035949243</v>
      </c>
      <c r="F730" s="4">
        <f t="shared" si="89"/>
        <v>6.695730188403341E-06</v>
      </c>
      <c r="G730" s="4">
        <f t="shared" si="84"/>
        <v>0.003383314878333148</v>
      </c>
      <c r="H730">
        <f t="shared" si="85"/>
        <v>0.0016324583072947739</v>
      </c>
      <c r="I730" s="4">
        <f t="shared" si="90"/>
        <v>5.286429497395544E-05</v>
      </c>
      <c r="J730">
        <f t="shared" si="91"/>
        <v>3.924178623304745E-07</v>
      </c>
      <c r="K730" s="8">
        <f t="shared" si="86"/>
        <v>0.11453370367671797</v>
      </c>
    </row>
    <row r="731" spans="2:11" ht="12.75">
      <c r="B731" s="1">
        <v>38665</v>
      </c>
      <c r="C731" s="3">
        <v>900.97</v>
      </c>
      <c r="D731">
        <f t="shared" si="87"/>
        <v>1.00187928120274</v>
      </c>
      <c r="E731">
        <f t="shared" si="88"/>
        <v>0.0018775175630580396</v>
      </c>
      <c r="F731" s="4">
        <f t="shared" si="89"/>
        <v>3.5250721995913997E-06</v>
      </c>
      <c r="G731" s="4">
        <f t="shared" si="84"/>
        <v>0.0032211226764895587</v>
      </c>
      <c r="H731">
        <f t="shared" si="85"/>
        <v>0.0008648355904308239</v>
      </c>
      <c r="I731" s="4">
        <f t="shared" si="90"/>
        <v>5.0330041820149355E-05</v>
      </c>
      <c r="J731">
        <f t="shared" si="91"/>
        <v>2.0789317077664038E-07</v>
      </c>
      <c r="K731" s="8">
        <f t="shared" si="86"/>
        <v>0.11193988191142235</v>
      </c>
    </row>
    <row r="732" spans="2:11" ht="12.75">
      <c r="B732" s="2">
        <v>38666</v>
      </c>
      <c r="C732" s="3">
        <v>900.64</v>
      </c>
      <c r="D732">
        <f t="shared" si="87"/>
        <v>0.9996337280930552</v>
      </c>
      <c r="E732">
        <f t="shared" si="88"/>
        <v>-0.00036633900088331797</v>
      </c>
      <c r="F732" s="4">
        <f t="shared" si="89"/>
        <v>1.3420426356818764E-07</v>
      </c>
      <c r="G732" s="4">
        <f t="shared" si="84"/>
        <v>0.003192239581417553</v>
      </c>
      <c r="H732">
        <f t="shared" si="85"/>
        <v>0.001185322915721785</v>
      </c>
      <c r="I732" s="4">
        <f t="shared" si="90"/>
        <v>4.9878743459649264E-05</v>
      </c>
      <c r="J732">
        <f t="shared" si="91"/>
        <v>2.8493339320235217E-07</v>
      </c>
      <c r="K732" s="8">
        <f t="shared" si="86"/>
        <v>0.11134833863426848</v>
      </c>
    </row>
    <row r="733" spans="2:11" ht="12.75">
      <c r="B733" s="1">
        <v>38667</v>
      </c>
      <c r="C733" s="3">
        <v>914.1</v>
      </c>
      <c r="D733">
        <f t="shared" si="87"/>
        <v>1.0149449280511638</v>
      </c>
      <c r="E733">
        <f t="shared" si="88"/>
        <v>0.014834352944056743</v>
      </c>
      <c r="F733" s="4">
        <f t="shared" si="89"/>
        <v>0.00022005802726884495</v>
      </c>
      <c r="G733" s="4">
        <f t="shared" si="84"/>
        <v>0.0033978605315059945</v>
      </c>
      <c r="H733">
        <f t="shared" si="85"/>
        <v>0.0028156275556174746</v>
      </c>
      <c r="I733" s="4">
        <f t="shared" si="90"/>
        <v>5.3091570804781165E-05</v>
      </c>
      <c r="J733">
        <f t="shared" si="91"/>
        <v>6.768335470234314E-07</v>
      </c>
      <c r="K733" s="8">
        <f t="shared" si="86"/>
        <v>0.11447132529345257</v>
      </c>
    </row>
    <row r="734" spans="2:11" ht="12.75">
      <c r="B734" s="2">
        <v>38670</v>
      </c>
      <c r="C734" s="3">
        <v>914.3</v>
      </c>
      <c r="D734">
        <f t="shared" si="87"/>
        <v>1.000218794442621</v>
      </c>
      <c r="E734">
        <f t="shared" si="88"/>
        <v>0.00021877051060774282</v>
      </c>
      <c r="F734" s="4">
        <f t="shared" si="89"/>
        <v>4.786053631157251E-08</v>
      </c>
      <c r="G734" s="4">
        <f t="shared" si="84"/>
        <v>0.0033976508862314527</v>
      </c>
      <c r="H734">
        <f t="shared" si="85"/>
        <v>0.0027850747559331015</v>
      </c>
      <c r="I734" s="4">
        <f t="shared" si="90"/>
        <v>5.308829509736645E-05</v>
      </c>
      <c r="J734">
        <f t="shared" si="91"/>
        <v>6.694891240223802E-07</v>
      </c>
      <c r="K734" s="8">
        <f t="shared" si="86"/>
        <v>0.11447576814914157</v>
      </c>
    </row>
    <row r="735" spans="2:11" ht="12.75">
      <c r="B735" s="1">
        <v>38671</v>
      </c>
      <c r="C735" s="3">
        <v>911.53</v>
      </c>
      <c r="D735">
        <f t="shared" si="87"/>
        <v>0.9969703598381275</v>
      </c>
      <c r="E735">
        <f t="shared" si="88"/>
        <v>-0.0030342388121468306</v>
      </c>
      <c r="F735" s="4">
        <f t="shared" si="89"/>
        <v>9.20660516913821E-06</v>
      </c>
      <c r="G735" s="4">
        <f t="shared" si="84"/>
        <v>0.0034025890976924007</v>
      </c>
      <c r="H735">
        <f t="shared" si="85"/>
        <v>0.0026838178905388595</v>
      </c>
      <c r="I735" s="4">
        <f t="shared" si="90"/>
        <v>5.316545465144376E-05</v>
      </c>
      <c r="J735">
        <f t="shared" si="91"/>
        <v>6.451485313795336E-07</v>
      </c>
      <c r="K735" s="8">
        <f t="shared" si="86"/>
        <v>0.1145865460253343</v>
      </c>
    </row>
    <row r="736" spans="2:11" ht="12.75">
      <c r="B736" s="2">
        <v>38672</v>
      </c>
      <c r="C736" s="3">
        <v>912.46</v>
      </c>
      <c r="D736">
        <f t="shared" si="87"/>
        <v>1.0010202626353495</v>
      </c>
      <c r="E736">
        <f t="shared" si="88"/>
        <v>0.0010197425211655943</v>
      </c>
      <c r="F736" s="4">
        <f t="shared" si="89"/>
        <v>1.0398748094731625E-06</v>
      </c>
      <c r="G736" s="4">
        <f t="shared" si="84"/>
        <v>0.003380303816354878</v>
      </c>
      <c r="H736">
        <f t="shared" si="85"/>
        <v>0.003324091268895324</v>
      </c>
      <c r="I736" s="4">
        <f t="shared" si="90"/>
        <v>5.281724713054497E-05</v>
      </c>
      <c r="J736">
        <f t="shared" si="91"/>
        <v>7.990604011767606E-07</v>
      </c>
      <c r="K736" s="8">
        <f t="shared" si="86"/>
        <v>0.1140374792879168</v>
      </c>
    </row>
    <row r="737" spans="2:11" ht="12.75">
      <c r="B737" s="1">
        <v>38673</v>
      </c>
      <c r="C737" s="3">
        <v>914.41</v>
      </c>
      <c r="D737">
        <f t="shared" si="87"/>
        <v>1.002137079981588</v>
      </c>
      <c r="E737">
        <f t="shared" si="88"/>
        <v>0.002134799674385552</v>
      </c>
      <c r="F737" s="4">
        <f t="shared" si="89"/>
        <v>4.557369649756658E-06</v>
      </c>
      <c r="G737" s="4">
        <f t="shared" si="84"/>
        <v>0.0033848545819363564</v>
      </c>
      <c r="H737">
        <f t="shared" si="85"/>
        <v>0.003565101030602703</v>
      </c>
      <c r="I737" s="4">
        <f t="shared" si="90"/>
        <v>5.288835284275557E-05</v>
      </c>
      <c r="J737">
        <f t="shared" si="91"/>
        <v>8.569954400487267E-07</v>
      </c>
      <c r="K737" s="8">
        <f t="shared" si="86"/>
        <v>0.11405191515567246</v>
      </c>
    </row>
    <row r="738" spans="2:11" ht="12.75">
      <c r="B738" s="2">
        <v>38674</v>
      </c>
      <c r="C738" s="3">
        <v>918.98</v>
      </c>
      <c r="D738">
        <f t="shared" si="87"/>
        <v>1.004997758117256</v>
      </c>
      <c r="E738">
        <f t="shared" si="88"/>
        <v>0.0049853107794524875</v>
      </c>
      <c r="F738" s="4">
        <f t="shared" si="89"/>
        <v>2.485332356772517E-05</v>
      </c>
      <c r="G738" s="4">
        <f t="shared" si="84"/>
        <v>0.003375404569882789</v>
      </c>
      <c r="H738">
        <f t="shared" si="85"/>
        <v>0.003461777603193871</v>
      </c>
      <c r="I738" s="4">
        <f t="shared" si="90"/>
        <v>5.274069640441858E-05</v>
      </c>
      <c r="J738">
        <f t="shared" si="91"/>
        <v>8.321580776908344E-07</v>
      </c>
      <c r="K738" s="8">
        <f t="shared" si="86"/>
        <v>0.11391722688725327</v>
      </c>
    </row>
    <row r="739" spans="2:11" ht="12.75">
      <c r="B739" s="1">
        <v>38677</v>
      </c>
      <c r="C739" s="3">
        <v>922.74</v>
      </c>
      <c r="D739">
        <f t="shared" si="87"/>
        <v>1.004091492741953</v>
      </c>
      <c r="E739">
        <f t="shared" si="88"/>
        <v>0.004083145346649562</v>
      </c>
      <c r="F739" s="4">
        <f t="shared" si="89"/>
        <v>1.6672075921865975E-05</v>
      </c>
      <c r="G739" s="4">
        <f t="shared" si="84"/>
        <v>0.0033917825741717096</v>
      </c>
      <c r="H739">
        <f t="shared" si="85"/>
        <v>0.0038909817546547328</v>
      </c>
      <c r="I739" s="4">
        <f t="shared" si="90"/>
        <v>5.299660272143296E-05</v>
      </c>
      <c r="J739">
        <f t="shared" si="91"/>
        <v>9.353321525612339E-07</v>
      </c>
      <c r="K739" s="8">
        <f t="shared" si="86"/>
        <v>0.11408469503933441</v>
      </c>
    </row>
    <row r="740" spans="2:11" ht="12.75">
      <c r="B740" s="2">
        <v>38678</v>
      </c>
      <c r="C740" s="3">
        <v>916.84</v>
      </c>
      <c r="D740">
        <f t="shared" si="87"/>
        <v>0.9936059995231593</v>
      </c>
      <c r="E740">
        <f t="shared" si="88"/>
        <v>-0.006414529653721524</v>
      </c>
      <c r="F740" s="4">
        <f t="shared" si="89"/>
        <v>4.114619067847278E-05</v>
      </c>
      <c r="G740" s="4">
        <f t="shared" si="84"/>
        <v>0.0033535432575742966</v>
      </c>
      <c r="H740">
        <f t="shared" si="85"/>
        <v>0.004208513822451274</v>
      </c>
      <c r="I740" s="4">
        <f t="shared" si="90"/>
        <v>5.2399113399598384E-05</v>
      </c>
      <c r="J740">
        <f t="shared" si="91"/>
        <v>1.0116619765507871E-06</v>
      </c>
      <c r="K740" s="8">
        <f t="shared" si="86"/>
        <v>0.11334400229285138</v>
      </c>
    </row>
    <row r="741" spans="2:11" ht="12.75">
      <c r="B741" s="1">
        <v>38679</v>
      </c>
      <c r="C741" s="3">
        <v>921.71</v>
      </c>
      <c r="D741">
        <f t="shared" si="87"/>
        <v>1.00531172287422</v>
      </c>
      <c r="E741">
        <f t="shared" si="88"/>
        <v>0.00529766543179381</v>
      </c>
      <c r="F741" s="4">
        <f t="shared" si="89"/>
        <v>2.8065259027223095E-05</v>
      </c>
      <c r="G741" s="4">
        <f t="shared" si="84"/>
        <v>0.0032505680652203522</v>
      </c>
      <c r="H741">
        <f t="shared" si="85"/>
        <v>0.006661500349796761</v>
      </c>
      <c r="I741" s="4">
        <f t="shared" si="90"/>
        <v>5.0790126019068004E-05</v>
      </c>
      <c r="J741">
        <f t="shared" si="91"/>
        <v>1.6013221994703754E-06</v>
      </c>
      <c r="K741" s="8">
        <f t="shared" si="86"/>
        <v>0.1108927452762326</v>
      </c>
    </row>
    <row r="742" spans="2:11" ht="12.75">
      <c r="B742" s="2">
        <v>38680</v>
      </c>
      <c r="C742" s="3">
        <v>917.62</v>
      </c>
      <c r="D742">
        <f t="shared" si="87"/>
        <v>0.9955625956103329</v>
      </c>
      <c r="E742">
        <f t="shared" si="88"/>
        <v>-0.004447278890789798</v>
      </c>
      <c r="F742" s="4">
        <f t="shared" si="89"/>
        <v>1.977828953246453E-05</v>
      </c>
      <c r="G742" s="4">
        <f t="shared" si="84"/>
        <v>0.003143059110316901</v>
      </c>
      <c r="H742">
        <f t="shared" si="85"/>
        <v>0.007823915669201226</v>
      </c>
      <c r="I742" s="4">
        <f t="shared" si="90"/>
        <v>4.911029859870158E-05</v>
      </c>
      <c r="J742">
        <f t="shared" si="91"/>
        <v>1.8807489589426026E-06</v>
      </c>
      <c r="K742" s="8">
        <f t="shared" si="86"/>
        <v>0.10866180290212263</v>
      </c>
    </row>
    <row r="743" spans="2:11" ht="12.75">
      <c r="B743" s="1">
        <v>38681</v>
      </c>
      <c r="C743" s="3">
        <v>919.65</v>
      </c>
      <c r="D743">
        <f t="shared" si="87"/>
        <v>1.0022122447200366</v>
      </c>
      <c r="E743">
        <f t="shared" si="88"/>
        <v>0.002209801309636842</v>
      </c>
      <c r="F743" s="4">
        <f t="shared" si="89"/>
        <v>4.883221828072703E-06</v>
      </c>
      <c r="G743" s="4">
        <f t="shared" si="84"/>
        <v>0.00309516300575625</v>
      </c>
      <c r="H743">
        <f t="shared" si="85"/>
        <v>0.009589822737961565</v>
      </c>
      <c r="I743" s="4">
        <f t="shared" si="90"/>
        <v>4.83619219649414E-05</v>
      </c>
      <c r="J743">
        <f t="shared" si="91"/>
        <v>2.30524585047153E-06</v>
      </c>
      <c r="K743" s="8">
        <f t="shared" si="86"/>
        <v>0.10730409604771603</v>
      </c>
    </row>
    <row r="744" spans="2:11" ht="12.75">
      <c r="B744" s="2">
        <v>38684</v>
      </c>
      <c r="C744" s="3">
        <v>921.8</v>
      </c>
      <c r="D744">
        <f t="shared" si="87"/>
        <v>1.0023378459196433</v>
      </c>
      <c r="E744">
        <f t="shared" si="88"/>
        <v>0.0023351174096011844</v>
      </c>
      <c r="F744" s="4">
        <f t="shared" si="89"/>
        <v>5.452773316622545E-06</v>
      </c>
      <c r="G744" s="4">
        <f t="shared" si="84"/>
        <v>0.003026494558375954</v>
      </c>
      <c r="H744">
        <f t="shared" si="85"/>
        <v>0.008400343812757909</v>
      </c>
      <c r="I744" s="4">
        <f t="shared" si="90"/>
        <v>4.7288977474624285E-05</v>
      </c>
      <c r="J744">
        <f t="shared" si="91"/>
        <v>2.0193134165283434E-06</v>
      </c>
      <c r="K744" s="8">
        <f t="shared" si="86"/>
        <v>0.10638334462933559</v>
      </c>
    </row>
    <row r="745" spans="2:11" ht="12.75">
      <c r="B745" s="1">
        <v>38685</v>
      </c>
      <c r="C745" s="3">
        <v>919.32</v>
      </c>
      <c r="D745">
        <f t="shared" si="87"/>
        <v>0.9973096116294208</v>
      </c>
      <c r="E745">
        <f t="shared" si="88"/>
        <v>-0.0026940139696779576</v>
      </c>
      <c r="F745" s="4">
        <f t="shared" si="89"/>
        <v>7.257711268819988E-06</v>
      </c>
      <c r="G745" s="4">
        <f t="shared" si="84"/>
        <v>0.0030231046239840983</v>
      </c>
      <c r="H745">
        <f t="shared" si="85"/>
        <v>0.008504980026157094</v>
      </c>
      <c r="I745" s="4">
        <f t="shared" si="90"/>
        <v>4.7236009749751536E-05</v>
      </c>
      <c r="J745">
        <f t="shared" si="91"/>
        <v>2.0444663524416095E-06</v>
      </c>
      <c r="K745" s="8">
        <f t="shared" si="86"/>
        <v>0.1062915135339011</v>
      </c>
    </row>
    <row r="746" spans="2:11" ht="12.75">
      <c r="B746" s="2">
        <v>38686</v>
      </c>
      <c r="C746" s="3">
        <v>911.16</v>
      </c>
      <c r="D746">
        <f t="shared" si="87"/>
        <v>0.9911238741678631</v>
      </c>
      <c r="E746">
        <f t="shared" si="88"/>
        <v>-0.008915753303587308</v>
      </c>
      <c r="F746" s="4">
        <f t="shared" si="89"/>
        <v>7.9490656970428E-05</v>
      </c>
      <c r="G746" s="4">
        <f t="shared" si="84"/>
        <v>0.0029270885601260293</v>
      </c>
      <c r="H746">
        <f t="shared" si="85"/>
        <v>0.004908235505089873</v>
      </c>
      <c r="I746" s="4">
        <f t="shared" si="90"/>
        <v>4.573575875196921E-05</v>
      </c>
      <c r="J746">
        <f t="shared" si="91"/>
        <v>1.1798643041081426E-06</v>
      </c>
      <c r="K746" s="8">
        <f t="shared" si="86"/>
        <v>0.10554133603458535</v>
      </c>
    </row>
    <row r="747" spans="2:11" ht="12.75">
      <c r="B747" s="1">
        <v>38687</v>
      </c>
      <c r="C747" s="3">
        <v>927.16</v>
      </c>
      <c r="D747">
        <f t="shared" si="87"/>
        <v>1.0175600333640633</v>
      </c>
      <c r="E747">
        <f t="shared" si="88"/>
        <v>0.017407637443333627</v>
      </c>
      <c r="F747" s="4">
        <f t="shared" si="89"/>
        <v>0.00030302584135855087</v>
      </c>
      <c r="G747" s="4">
        <f t="shared" si="84"/>
        <v>0.003222287288281368</v>
      </c>
      <c r="H747">
        <f t="shared" si="85"/>
        <v>0.007168795523625848</v>
      </c>
      <c r="I747" s="4">
        <f t="shared" si="90"/>
        <v>5.034823887939637E-05</v>
      </c>
      <c r="J747">
        <f t="shared" si="91"/>
        <v>1.723268154717752E-06</v>
      </c>
      <c r="K747" s="8">
        <f t="shared" si="86"/>
        <v>0.11025535216564161</v>
      </c>
    </row>
    <row r="748" spans="2:11" ht="12.75">
      <c r="B748" s="2">
        <v>38688</v>
      </c>
      <c r="C748" s="3">
        <v>933.69</v>
      </c>
      <c r="D748">
        <f t="shared" si="87"/>
        <v>1.0070430130721775</v>
      </c>
      <c r="E748">
        <f t="shared" si="88"/>
        <v>0.007018326897867014</v>
      </c>
      <c r="F748" s="4">
        <f t="shared" si="89"/>
        <v>4.925691244532363E-05</v>
      </c>
      <c r="G748" s="4">
        <f t="shared" si="84"/>
        <v>0.0032671874139373253</v>
      </c>
      <c r="H748">
        <f t="shared" si="85"/>
        <v>0.008028119699016114</v>
      </c>
      <c r="I748" s="4">
        <f t="shared" si="90"/>
        <v>5.104980334277071E-05</v>
      </c>
      <c r="J748">
        <f t="shared" si="91"/>
        <v>1.929836466109643E-06</v>
      </c>
      <c r="K748" s="8">
        <f t="shared" si="86"/>
        <v>0.11081512405427911</v>
      </c>
    </row>
    <row r="749" spans="2:11" ht="12.75">
      <c r="B749" s="1">
        <v>38691</v>
      </c>
      <c r="C749" s="3">
        <v>926.98</v>
      </c>
      <c r="D749">
        <f t="shared" si="87"/>
        <v>0.9928134605704249</v>
      </c>
      <c r="E749">
        <f t="shared" si="88"/>
        <v>-0.007212486994262565</v>
      </c>
      <c r="F749" s="4">
        <f t="shared" si="89"/>
        <v>5.201996864240665E-05</v>
      </c>
      <c r="G749" s="4">
        <f t="shared" si="84"/>
        <v>0.003310380714441981</v>
      </c>
      <c r="H749">
        <f t="shared" si="85"/>
        <v>0.006306951438136427</v>
      </c>
      <c r="I749" s="4">
        <f t="shared" si="90"/>
        <v>5.1724698663155956E-05</v>
      </c>
      <c r="J749">
        <f t="shared" si="91"/>
        <v>1.516094095705872E-06</v>
      </c>
      <c r="K749" s="8">
        <f t="shared" si="86"/>
        <v>0.11203638311665778</v>
      </c>
    </row>
    <row r="750" spans="2:11" ht="12.75">
      <c r="B750" s="2">
        <v>38692</v>
      </c>
      <c r="C750" s="3">
        <v>936.08</v>
      </c>
      <c r="D750">
        <f t="shared" si="87"/>
        <v>1.0098168245269585</v>
      </c>
      <c r="E750">
        <f t="shared" si="88"/>
        <v>0.00976895255062172</v>
      </c>
      <c r="F750" s="4">
        <f t="shared" si="89"/>
        <v>9.54324339362986E-05</v>
      </c>
      <c r="G750" s="4">
        <f t="shared" si="84"/>
        <v>0.00338209525812067</v>
      </c>
      <c r="H750">
        <f t="shared" si="85"/>
        <v>0.007109047569342066</v>
      </c>
      <c r="I750" s="4">
        <f t="shared" si="90"/>
        <v>5.284523840813547E-05</v>
      </c>
      <c r="J750">
        <f t="shared" si="91"/>
        <v>1.7089056657072276E-06</v>
      </c>
      <c r="K750" s="8">
        <f t="shared" si="86"/>
        <v>0.11306672006212554</v>
      </c>
    </row>
    <row r="751" spans="2:11" ht="12.75">
      <c r="B751" s="1">
        <v>38693</v>
      </c>
      <c r="C751" s="3">
        <v>936.78</v>
      </c>
      <c r="D751">
        <f t="shared" si="87"/>
        <v>1.0007477993333902</v>
      </c>
      <c r="E751">
        <f t="shared" si="88"/>
        <v>0.0007475198707813115</v>
      </c>
      <c r="F751" s="4">
        <f t="shared" si="89"/>
        <v>5.587859572129087E-07</v>
      </c>
      <c r="G751" s="4">
        <f t="shared" si="84"/>
        <v>0.003369299077335514</v>
      </c>
      <c r="H751">
        <f t="shared" si="85"/>
        <v>0.006627302055046458</v>
      </c>
      <c r="I751" s="4">
        <f t="shared" si="90"/>
        <v>5.2645298083367405E-05</v>
      </c>
      <c r="J751">
        <f t="shared" si="91"/>
        <v>1.593101455540014E-06</v>
      </c>
      <c r="K751" s="8">
        <f t="shared" si="86"/>
        <v>0.11297366576754447</v>
      </c>
    </row>
    <row r="752" spans="2:11" ht="12.75">
      <c r="B752" s="2">
        <v>38694</v>
      </c>
      <c r="C752" s="3">
        <v>943.05</v>
      </c>
      <c r="D752">
        <f t="shared" si="87"/>
        <v>1.0066931403317747</v>
      </c>
      <c r="E752">
        <f t="shared" si="88"/>
        <v>0.006670840715695779</v>
      </c>
      <c r="F752" s="4">
        <f t="shared" si="89"/>
        <v>4.450011585418457E-05</v>
      </c>
      <c r="G752" s="4">
        <f t="shared" si="84"/>
        <v>0.003403551097634178</v>
      </c>
      <c r="H752">
        <f t="shared" si="85"/>
        <v>0.008332102033293804</v>
      </c>
      <c r="I752" s="4">
        <f t="shared" si="90"/>
        <v>5.318048590053403E-05</v>
      </c>
      <c r="J752">
        <f t="shared" si="91"/>
        <v>2.002909142618703E-06</v>
      </c>
      <c r="K752" s="8">
        <f t="shared" si="86"/>
        <v>0.11311230786028031</v>
      </c>
    </row>
    <row r="753" spans="2:11" ht="12.75">
      <c r="B753" s="1">
        <v>38695</v>
      </c>
      <c r="C753" s="3">
        <v>943.16</v>
      </c>
      <c r="D753">
        <f t="shared" si="87"/>
        <v>1.0001166428079105</v>
      </c>
      <c r="E753">
        <f t="shared" si="88"/>
        <v>0.00011663600566709231</v>
      </c>
      <c r="F753" s="4">
        <f t="shared" si="89"/>
        <v>1.360395781797399E-08</v>
      </c>
      <c r="G753" s="4">
        <f t="shared" si="84"/>
        <v>0.0033147601871070433</v>
      </c>
      <c r="H753">
        <f t="shared" si="85"/>
        <v>0.006719633363089984</v>
      </c>
      <c r="I753" s="4">
        <f t="shared" si="90"/>
        <v>5.179312792354755E-05</v>
      </c>
      <c r="J753">
        <f t="shared" si="91"/>
        <v>1.6152964815120156E-06</v>
      </c>
      <c r="K753" s="8">
        <f t="shared" si="86"/>
        <v>0.11200204400147741</v>
      </c>
    </row>
    <row r="754" spans="2:11" ht="12.75">
      <c r="B754" s="2">
        <v>38698</v>
      </c>
      <c r="C754" s="3">
        <v>940.29</v>
      </c>
      <c r="D754">
        <f t="shared" si="87"/>
        <v>0.9969570380423258</v>
      </c>
      <c r="E754">
        <f t="shared" si="88"/>
        <v>-0.003047601180120782</v>
      </c>
      <c r="F754" s="4">
        <f t="shared" si="89"/>
        <v>9.287872953073583E-06</v>
      </c>
      <c r="G754" s="4">
        <f t="shared" si="84"/>
        <v>0.0033234889048719823</v>
      </c>
      <c r="H754">
        <f t="shared" si="85"/>
        <v>0.0061117999748606265</v>
      </c>
      <c r="I754" s="4">
        <f t="shared" si="90"/>
        <v>5.1929514138624724E-05</v>
      </c>
      <c r="J754">
        <f t="shared" si="91"/>
        <v>1.4691826862645738E-06</v>
      </c>
      <c r="K754" s="8">
        <f t="shared" si="86"/>
        <v>0.11231688592144119</v>
      </c>
    </row>
    <row r="755" spans="2:11" ht="12.75">
      <c r="B755" s="1">
        <v>38699</v>
      </c>
      <c r="C755" s="3">
        <v>942.78</v>
      </c>
      <c r="D755">
        <f t="shared" si="87"/>
        <v>1.002648119197269</v>
      </c>
      <c r="E755">
        <f t="shared" si="88"/>
        <v>0.0026446191073692983</v>
      </c>
      <c r="F755" s="4">
        <f t="shared" si="89"/>
        <v>6.994010223062784E-06</v>
      </c>
      <c r="G755" s="4">
        <f t="shared" si="84"/>
        <v>0.003330291869105187</v>
      </c>
      <c r="H755">
        <f t="shared" si="85"/>
        <v>0.006603140314536472</v>
      </c>
      <c r="I755" s="4">
        <f t="shared" si="90"/>
        <v>5.203581045476855E-05</v>
      </c>
      <c r="J755">
        <f t="shared" si="91"/>
        <v>1.5872933448404981E-06</v>
      </c>
      <c r="K755" s="8">
        <f t="shared" si="86"/>
        <v>0.11230373670311246</v>
      </c>
    </row>
    <row r="756" spans="2:11" ht="12.75">
      <c r="B756" s="2">
        <v>38700</v>
      </c>
      <c r="C756" s="3">
        <v>937.12</v>
      </c>
      <c r="D756">
        <f t="shared" si="87"/>
        <v>0.993996478499756</v>
      </c>
      <c r="E756">
        <f t="shared" si="88"/>
        <v>-0.006021615088623271</v>
      </c>
      <c r="F756" s="4">
        <f t="shared" si="89"/>
        <v>3.6259848275535446E-05</v>
      </c>
      <c r="G756" s="4">
        <f t="shared" si="84"/>
        <v>0.0033472210003724213</v>
      </c>
      <c r="H756">
        <f t="shared" si="85"/>
        <v>0.005018507188740239</v>
      </c>
      <c r="I756" s="4">
        <f t="shared" si="90"/>
        <v>5.230032813081908E-05</v>
      </c>
      <c r="J756">
        <f t="shared" si="91"/>
        <v>1.2063719203702497E-06</v>
      </c>
      <c r="K756" s="8">
        <f t="shared" si="86"/>
        <v>0.11301986131920445</v>
      </c>
    </row>
    <row r="757" spans="2:11" ht="12.75">
      <c r="B757" s="1">
        <v>38701</v>
      </c>
      <c r="C757" s="3">
        <v>934.79</v>
      </c>
      <c r="D757">
        <f t="shared" si="87"/>
        <v>0.9975136588697285</v>
      </c>
      <c r="E757">
        <f t="shared" si="88"/>
        <v>-0.002489437209383454</v>
      </c>
      <c r="F757" s="4">
        <f t="shared" si="89"/>
        <v>6.197297619462878E-06</v>
      </c>
      <c r="G757" s="4">
        <f t="shared" si="84"/>
        <v>0.003336439009075749</v>
      </c>
      <c r="H757">
        <f t="shared" si="85"/>
        <v>0.0052522746915623555</v>
      </c>
      <c r="I757" s="4">
        <f t="shared" si="90"/>
        <v>5.213185951680858E-05</v>
      </c>
      <c r="J757">
        <f t="shared" si="91"/>
        <v>1.2625660316255663E-06</v>
      </c>
      <c r="K757" s="8">
        <f t="shared" si="86"/>
        <v>0.11277111053499364</v>
      </c>
    </row>
    <row r="758" spans="2:11" ht="12.75">
      <c r="B758" s="2">
        <v>38702</v>
      </c>
      <c r="C758" s="3">
        <v>943.57</v>
      </c>
      <c r="D758">
        <f t="shared" si="87"/>
        <v>1.0093924838733834</v>
      </c>
      <c r="E758">
        <f t="shared" si="88"/>
        <v>0.009348648763335684</v>
      </c>
      <c r="F758" s="4">
        <f t="shared" si="89"/>
        <v>8.739723370021782E-05</v>
      </c>
      <c r="G758" s="4">
        <f t="shared" si="84"/>
        <v>0.0034120500987937117</v>
      </c>
      <c r="H758">
        <f t="shared" si="85"/>
        <v>0.0061446992797975376</v>
      </c>
      <c r="I758" s="4">
        <f t="shared" si="90"/>
        <v>5.3313282793651746E-05</v>
      </c>
      <c r="J758">
        <f t="shared" si="91"/>
        <v>1.4770911730282543E-06</v>
      </c>
      <c r="K758" s="8">
        <f t="shared" si="86"/>
        <v>0.11383781403890306</v>
      </c>
    </row>
    <row r="759" spans="2:11" ht="12.75">
      <c r="B759" s="1">
        <v>38705</v>
      </c>
      <c r="C759" s="3">
        <v>943.72</v>
      </c>
      <c r="D759">
        <f t="shared" si="87"/>
        <v>1.0001589707175937</v>
      </c>
      <c r="E759">
        <f t="shared" si="88"/>
        <v>0.00015895808308820977</v>
      </c>
      <c r="F759" s="4">
        <f t="shared" si="89"/>
        <v>2.52676721790782E-08</v>
      </c>
      <c r="G759" s="4">
        <f t="shared" si="84"/>
        <v>0.003412073264243232</v>
      </c>
      <c r="H759">
        <f t="shared" si="85"/>
        <v>0.006176850272631554</v>
      </c>
      <c r="I759" s="4">
        <f t="shared" si="90"/>
        <v>5.33136447538005E-05</v>
      </c>
      <c r="J759">
        <f t="shared" si="91"/>
        <v>1.4848197770748928E-06</v>
      </c>
      <c r="K759" s="8">
        <f t="shared" si="86"/>
        <v>0.1138297247830346</v>
      </c>
    </row>
    <row r="760" spans="2:11" ht="12.75">
      <c r="B760" s="2">
        <v>38706</v>
      </c>
      <c r="C760" s="3">
        <v>943.73</v>
      </c>
      <c r="D760">
        <f t="shared" si="87"/>
        <v>1.0000105963633281</v>
      </c>
      <c r="E760">
        <f t="shared" si="88"/>
        <v>1.0596307187057899E-05</v>
      </c>
      <c r="F760" s="4">
        <f t="shared" si="89"/>
        <v>1.1228172600249488E-10</v>
      </c>
      <c r="G760" s="4">
        <f t="shared" si="84"/>
        <v>0.0034119629101022836</v>
      </c>
      <c r="H760">
        <f t="shared" si="85"/>
        <v>0.006126376328977083</v>
      </c>
      <c r="I760" s="4">
        <f t="shared" si="90"/>
        <v>5.331192047034818E-05</v>
      </c>
      <c r="J760">
        <f t="shared" si="91"/>
        <v>1.472686617542568E-06</v>
      </c>
      <c r="K760" s="8">
        <f t="shared" si="86"/>
        <v>0.11384115452331552</v>
      </c>
    </row>
    <row r="761" spans="2:11" ht="12.75">
      <c r="B761" s="1">
        <v>38707</v>
      </c>
      <c r="C761" s="3">
        <v>949.27</v>
      </c>
      <c r="D761">
        <f t="shared" si="87"/>
        <v>1.0058703230796944</v>
      </c>
      <c r="E761">
        <f t="shared" si="88"/>
        <v>0.0058531598694676005</v>
      </c>
      <c r="F761" s="4">
        <f t="shared" si="89"/>
        <v>3.425948045754598E-05</v>
      </c>
      <c r="G761" s="4">
        <f t="shared" si="84"/>
        <v>0.0033474526030729127</v>
      </c>
      <c r="H761">
        <f t="shared" si="85"/>
        <v>0.008847778485770244</v>
      </c>
      <c r="I761" s="4">
        <f t="shared" si="90"/>
        <v>5.230394692301426E-05</v>
      </c>
      <c r="J761">
        <f t="shared" si="91"/>
        <v>2.126869828310155E-06</v>
      </c>
      <c r="K761" s="8">
        <f t="shared" si="86"/>
        <v>0.11200120210817394</v>
      </c>
    </row>
    <row r="762" spans="2:11" ht="12.75">
      <c r="B762" s="2">
        <v>38708</v>
      </c>
      <c r="C762" s="3">
        <v>951.31</v>
      </c>
      <c r="D762">
        <f t="shared" si="87"/>
        <v>1.0021490197730887</v>
      </c>
      <c r="E762">
        <f t="shared" si="88"/>
        <v>0.0021467139330357578</v>
      </c>
      <c r="F762" s="4">
        <f t="shared" si="89"/>
        <v>4.608380710289852E-06</v>
      </c>
      <c r="G762" s="4">
        <f t="shared" si="84"/>
        <v>0.0033322952846329096</v>
      </c>
      <c r="H762">
        <f t="shared" si="85"/>
        <v>0.008420536525622834</v>
      </c>
      <c r="I762" s="4">
        <f t="shared" si="90"/>
        <v>5.206711382238921E-05</v>
      </c>
      <c r="J762">
        <f t="shared" si="91"/>
        <v>2.0241674340439507E-06</v>
      </c>
      <c r="K762" s="8">
        <f t="shared" si="86"/>
        <v>0.11185140409081289</v>
      </c>
    </row>
    <row r="763" spans="2:11" ht="12.75">
      <c r="B763" s="1">
        <v>38709</v>
      </c>
      <c r="C763" s="3">
        <v>958.44</v>
      </c>
      <c r="D763">
        <f t="shared" si="87"/>
        <v>1.0074949280465886</v>
      </c>
      <c r="E763">
        <f t="shared" si="88"/>
        <v>0.0074669806290949695</v>
      </c>
      <c r="F763" s="4">
        <f t="shared" si="89"/>
        <v>5.575579971527951E-05</v>
      </c>
      <c r="G763" s="4">
        <f t="shared" si="84"/>
        <v>0.003382042736428134</v>
      </c>
      <c r="H763">
        <f t="shared" si="85"/>
        <v>0.009366226889701951</v>
      </c>
      <c r="I763" s="4">
        <f t="shared" si="90"/>
        <v>5.284441775668959E-05</v>
      </c>
      <c r="J763">
        <f t="shared" si="91"/>
        <v>2.251496848486046E-06</v>
      </c>
      <c r="K763" s="8">
        <f t="shared" si="86"/>
        <v>0.11246435091641654</v>
      </c>
    </row>
    <row r="764" spans="2:11" ht="12.75">
      <c r="B764" s="2">
        <v>38713</v>
      </c>
      <c r="C764" s="3">
        <v>964.64</v>
      </c>
      <c r="D764">
        <f t="shared" si="87"/>
        <v>1.0064688452067942</v>
      </c>
      <c r="E764">
        <f t="shared" si="88"/>
        <v>0.0064480120237974245</v>
      </c>
      <c r="F764" s="4">
        <f t="shared" si="89"/>
        <v>4.1576859059036156E-05</v>
      </c>
      <c r="G764" s="4">
        <f t="shared" si="84"/>
        <v>0.00321031465784254</v>
      </c>
      <c r="H764">
        <f t="shared" si="85"/>
        <v>0.007853915274963676</v>
      </c>
      <c r="I764" s="4">
        <f t="shared" si="90"/>
        <v>5.016116652878969E-05</v>
      </c>
      <c r="J764">
        <f t="shared" si="91"/>
        <v>1.8879604026354993E-06</v>
      </c>
      <c r="K764" s="8">
        <f t="shared" si="86"/>
        <v>0.10985582156416904</v>
      </c>
    </row>
    <row r="765" spans="2:11" ht="12.75">
      <c r="B765" s="1">
        <v>38714</v>
      </c>
      <c r="C765" s="3">
        <v>961.12</v>
      </c>
      <c r="D765">
        <f t="shared" si="87"/>
        <v>0.9963509703101675</v>
      </c>
      <c r="E765">
        <f t="shared" si="88"/>
        <v>-0.0036557036392441565</v>
      </c>
      <c r="F765" s="4">
        <f t="shared" si="89"/>
        <v>1.3364169097982969E-05</v>
      </c>
      <c r="G765" s="4">
        <f t="shared" si="84"/>
        <v>0.0032236742076226146</v>
      </c>
      <c r="H765">
        <f t="shared" si="85"/>
        <v>0.007230879809170108</v>
      </c>
      <c r="I765" s="4">
        <f t="shared" si="90"/>
        <v>5.036990949410335E-05</v>
      </c>
      <c r="J765">
        <f t="shared" si="91"/>
        <v>1.7381922618197374E-06</v>
      </c>
      <c r="K765" s="8">
        <f t="shared" si="86"/>
        <v>0.11026300063063268</v>
      </c>
    </row>
    <row r="766" spans="2:11" ht="12.75">
      <c r="B766" s="2">
        <v>38715</v>
      </c>
      <c r="C766" s="3">
        <v>966.74</v>
      </c>
      <c r="D766">
        <f t="shared" si="87"/>
        <v>1.0058473447644416</v>
      </c>
      <c r="E766">
        <f t="shared" si="88"/>
        <v>0.005830315396188804</v>
      </c>
      <c r="F766" s="4">
        <f t="shared" si="89"/>
        <v>3.399257761903621E-05</v>
      </c>
      <c r="G766" s="4">
        <f t="shared" si="84"/>
        <v>0.003184372908634848</v>
      </c>
      <c r="H766">
        <f t="shared" si="85"/>
        <v>0.0067739008732815706</v>
      </c>
      <c r="I766" s="4">
        <f t="shared" si="90"/>
        <v>4.97558266974195E-05</v>
      </c>
      <c r="J766">
        <f t="shared" si="91"/>
        <v>1.6283415560773008E-06</v>
      </c>
      <c r="K766" s="8">
        <f t="shared" si="86"/>
        <v>0.1096898868872402</v>
      </c>
    </row>
    <row r="767" spans="2:11" ht="12.75">
      <c r="B767" s="1">
        <v>38716</v>
      </c>
      <c r="C767" s="3">
        <v>960.01</v>
      </c>
      <c r="D767">
        <f t="shared" si="87"/>
        <v>0.9930384591513747</v>
      </c>
      <c r="E767">
        <f t="shared" si="88"/>
        <v>-0.006985885423744544</v>
      </c>
      <c r="F767" s="4">
        <f t="shared" si="89"/>
        <v>4.8802595153686484E-05</v>
      </c>
      <c r="G767" s="4">
        <f t="shared" si="84"/>
        <v>0.003232675189840886</v>
      </c>
      <c r="H767">
        <f t="shared" si="85"/>
        <v>0.00556672626423211</v>
      </c>
      <c r="I767" s="4">
        <f t="shared" si="90"/>
        <v>5.0510549841263844E-05</v>
      </c>
      <c r="J767">
        <f t="shared" si="91"/>
        <v>1.3381553519788727E-06</v>
      </c>
      <c r="K767" s="8">
        <f t="shared" si="86"/>
        <v>0.11087424688502394</v>
      </c>
    </row>
    <row r="768" spans="2:11" ht="12.75">
      <c r="B768" s="2">
        <v>38719</v>
      </c>
      <c r="C768" s="3">
        <v>963.39</v>
      </c>
      <c r="D768">
        <f t="shared" si="87"/>
        <v>1.0035207966583681</v>
      </c>
      <c r="E768">
        <f t="shared" si="88"/>
        <v>0.0035146131634484507</v>
      </c>
      <c r="F768" s="4">
        <f t="shared" si="89"/>
        <v>1.2352505688685126E-05</v>
      </c>
      <c r="G768" s="4">
        <f t="shared" si="84"/>
        <v>0.003209853102168545</v>
      </c>
      <c r="H768">
        <f t="shared" si="85"/>
        <v>0.005212015929548391</v>
      </c>
      <c r="I768" s="4">
        <f t="shared" si="90"/>
        <v>5.015395472138351E-05</v>
      </c>
      <c r="J768">
        <f t="shared" si="91"/>
        <v>1.2528884446029787E-06</v>
      </c>
      <c r="K768" s="8">
        <f t="shared" si="86"/>
        <v>0.11056792739847814</v>
      </c>
    </row>
    <row r="769" spans="2:11" ht="12.75">
      <c r="B769" s="1">
        <v>38720</v>
      </c>
      <c r="C769" s="3">
        <v>967.6</v>
      </c>
      <c r="D769">
        <f t="shared" si="87"/>
        <v>1.0043699851565826</v>
      </c>
      <c r="E769">
        <f t="shared" si="88"/>
        <v>0.004360464498128349</v>
      </c>
      <c r="F769" s="4">
        <f t="shared" si="89"/>
        <v>1.9013650639437715E-05</v>
      </c>
      <c r="G769" s="4">
        <f aca="true" t="shared" si="92" ref="G769:G832">SUM(F705:F769)</f>
        <v>0.0031270440469814446</v>
      </c>
      <c r="H769">
        <f aca="true" t="shared" si="93" ref="H769:H832">(SUM(E705:E769))^2</f>
        <v>0.004417467770638329</v>
      </c>
      <c r="I769" s="4">
        <f t="shared" si="90"/>
        <v>4.886006323408507E-05</v>
      </c>
      <c r="J769">
        <f t="shared" si="91"/>
        <v>1.0618912910188291E-06</v>
      </c>
      <c r="K769" s="8">
        <f t="shared" si="86"/>
        <v>0.10931396519094237</v>
      </c>
    </row>
    <row r="770" spans="2:11" ht="12.75">
      <c r="B770" s="2">
        <v>38721</v>
      </c>
      <c r="C770" s="3">
        <v>973.61</v>
      </c>
      <c r="D770">
        <f t="shared" si="87"/>
        <v>1.006211244315833</v>
      </c>
      <c r="E770">
        <f t="shared" si="88"/>
        <v>0.006192034043284026</v>
      </c>
      <c r="F770" s="4">
        <f t="shared" si="89"/>
        <v>3.834128559318832E-05</v>
      </c>
      <c r="G770" s="4">
        <f t="shared" si="92"/>
        <v>0.0031571783862193318</v>
      </c>
      <c r="H770">
        <f t="shared" si="93"/>
        <v>0.005703397961174116</v>
      </c>
      <c r="I770" s="4">
        <f t="shared" si="90"/>
        <v>4.933091228467706E-05</v>
      </c>
      <c r="J770">
        <f t="shared" si="91"/>
        <v>1.3710091252822395E-06</v>
      </c>
      <c r="K770" s="8">
        <f t="shared" si="86"/>
        <v>0.10949874789169374</v>
      </c>
    </row>
    <row r="771" spans="2:11" ht="12.75">
      <c r="B771" s="1">
        <v>38722</v>
      </c>
      <c r="C771" s="3">
        <v>972.89</v>
      </c>
      <c r="D771">
        <f t="shared" si="87"/>
        <v>0.9992604841774427</v>
      </c>
      <c r="E771">
        <f t="shared" si="88"/>
        <v>-0.0007397893992676939</v>
      </c>
      <c r="F771" s="4">
        <f t="shared" si="89"/>
        <v>5.472883552688554E-07</v>
      </c>
      <c r="G771" s="4">
        <f t="shared" si="92"/>
        <v>0.003135037009617751</v>
      </c>
      <c r="H771">
        <f t="shared" si="93"/>
        <v>0.006327298391857967</v>
      </c>
      <c r="I771" s="4">
        <f t="shared" si="90"/>
        <v>4.898495327527736E-05</v>
      </c>
      <c r="J771">
        <f t="shared" si="91"/>
        <v>1.520985190350473E-06</v>
      </c>
      <c r="K771" s="8">
        <f aca="true" t="shared" si="94" ref="K771:K834">SQRT(I771-J771)*SQRT(250)</f>
        <v>0.10893113430618319</v>
      </c>
    </row>
    <row r="772" spans="2:11" ht="12.75">
      <c r="B772" s="2">
        <v>38726</v>
      </c>
      <c r="C772" s="3">
        <v>982.63</v>
      </c>
      <c r="D772">
        <f t="shared" si="87"/>
        <v>1.0100114093062937</v>
      </c>
      <c r="E772">
        <f t="shared" si="88"/>
        <v>0.00996162713222997</v>
      </c>
      <c r="F772" s="4">
        <f t="shared" si="89"/>
        <v>9.92340151215803E-05</v>
      </c>
      <c r="G772" s="4">
        <f t="shared" si="92"/>
        <v>0.003133148755363975</v>
      </c>
      <c r="H772">
        <f t="shared" si="93"/>
        <v>0.009912572170256576</v>
      </c>
      <c r="I772" s="4">
        <f t="shared" si="90"/>
        <v>4.895544930256211E-05</v>
      </c>
      <c r="J772">
        <f t="shared" si="91"/>
        <v>2.3828298486193693E-06</v>
      </c>
      <c r="K772" s="8">
        <f t="shared" si="94"/>
        <v>0.10790345158281864</v>
      </c>
    </row>
    <row r="773" spans="2:11" ht="12.75">
      <c r="B773" s="1">
        <v>38727</v>
      </c>
      <c r="C773" s="3">
        <v>975.42</v>
      </c>
      <c r="D773">
        <f t="shared" si="87"/>
        <v>0.9926625484668695</v>
      </c>
      <c r="E773">
        <f t="shared" si="88"/>
        <v>-0.0073645030379307285</v>
      </c>
      <c r="F773" s="4">
        <f t="shared" si="89"/>
        <v>5.423590499569093E-05</v>
      </c>
      <c r="G773" s="4">
        <f t="shared" si="92"/>
        <v>0.00318497402950799</v>
      </c>
      <c r="H773">
        <f t="shared" si="93"/>
        <v>0.008789066025099287</v>
      </c>
      <c r="I773" s="4">
        <f t="shared" si="90"/>
        <v>4.976521921106234E-05</v>
      </c>
      <c r="J773">
        <f t="shared" si="91"/>
        <v>2.1127562560334824E-06</v>
      </c>
      <c r="K773" s="8">
        <f t="shared" si="94"/>
        <v>0.10914722048113372</v>
      </c>
    </row>
    <row r="774" spans="2:11" ht="12.75">
      <c r="B774" s="2">
        <v>38728</v>
      </c>
      <c r="C774" s="3">
        <v>979.78</v>
      </c>
      <c r="D774">
        <f t="shared" si="87"/>
        <v>1.0044698693895964</v>
      </c>
      <c r="E774">
        <f t="shared" si="88"/>
        <v>0.004459909192905822</v>
      </c>
      <c r="F774" s="4">
        <f t="shared" si="89"/>
        <v>1.9890790008965863E-05</v>
      </c>
      <c r="G774" s="4">
        <f t="shared" si="92"/>
        <v>0.0031853702437395484</v>
      </c>
      <c r="H774">
        <f t="shared" si="93"/>
        <v>0.00879743857753407</v>
      </c>
      <c r="I774" s="4">
        <f t="shared" si="90"/>
        <v>4.9771410058430443E-05</v>
      </c>
      <c r="J774">
        <f t="shared" si="91"/>
        <v>2.1147688888303056E-06</v>
      </c>
      <c r="K774" s="8">
        <f t="shared" si="94"/>
        <v>0.10915200544378484</v>
      </c>
    </row>
    <row r="775" spans="2:11" ht="12.75">
      <c r="B775" s="1">
        <v>38729</v>
      </c>
      <c r="C775" s="3">
        <v>976.02</v>
      </c>
      <c r="D775">
        <f t="shared" si="87"/>
        <v>0.9961624038049358</v>
      </c>
      <c r="E775">
        <f t="shared" si="88"/>
        <v>-0.003844978660676206</v>
      </c>
      <c r="F775" s="4">
        <f t="shared" si="89"/>
        <v>1.4783860901055392E-05</v>
      </c>
      <c r="G775" s="4">
        <f t="shared" si="92"/>
        <v>0.003199899762769733</v>
      </c>
      <c r="H775">
        <f t="shared" si="93"/>
        <v>0.008000472413651212</v>
      </c>
      <c r="I775" s="4">
        <f t="shared" si="90"/>
        <v>4.999843379327708E-05</v>
      </c>
      <c r="J775">
        <f t="shared" si="91"/>
        <v>1.9231904840507723E-06</v>
      </c>
      <c r="K775" s="8">
        <f t="shared" si="94"/>
        <v>0.1096303371668015</v>
      </c>
    </row>
    <row r="776" spans="2:11" ht="12.75">
      <c r="B776" s="2">
        <v>38730</v>
      </c>
      <c r="C776" s="3">
        <v>967.26</v>
      </c>
      <c r="D776">
        <f t="shared" si="87"/>
        <v>0.9910247740824983</v>
      </c>
      <c r="E776">
        <f t="shared" si="88"/>
        <v>-0.009015745890454879</v>
      </c>
      <c r="F776" s="4">
        <f t="shared" si="89"/>
        <v>8.128367396125403E-05</v>
      </c>
      <c r="G776" s="4">
        <f t="shared" si="92"/>
        <v>0.003160776114097085</v>
      </c>
      <c r="H776">
        <f t="shared" si="93"/>
        <v>0.008354442798751202</v>
      </c>
      <c r="I776" s="4">
        <f t="shared" si="90"/>
        <v>4.9387126782766956E-05</v>
      </c>
      <c r="J776">
        <f t="shared" si="91"/>
        <v>2.0082795189305774E-06</v>
      </c>
      <c r="K776" s="8">
        <f t="shared" si="94"/>
        <v>0.10883341314118149</v>
      </c>
    </row>
    <row r="777" spans="2:11" ht="12.75">
      <c r="B777" s="1">
        <v>38733</v>
      </c>
      <c r="C777" s="3">
        <v>971.64</v>
      </c>
      <c r="D777">
        <f t="shared" si="87"/>
        <v>1.0045282550710253</v>
      </c>
      <c r="E777">
        <f t="shared" si="88"/>
        <v>0.00451803337006106</v>
      </c>
      <c r="F777" s="4">
        <f t="shared" si="89"/>
        <v>2.04126255329853E-05</v>
      </c>
      <c r="G777" s="4">
        <f t="shared" si="92"/>
        <v>0.0030801265818692857</v>
      </c>
      <c r="H777">
        <f t="shared" si="93"/>
        <v>0.011230412814127769</v>
      </c>
      <c r="I777" s="4">
        <f t="shared" si="90"/>
        <v>4.812697784170759E-05</v>
      </c>
      <c r="J777">
        <f t="shared" si="91"/>
        <v>2.69961846493456E-06</v>
      </c>
      <c r="K777" s="8">
        <f t="shared" si="94"/>
        <v>0.10656847490788848</v>
      </c>
    </row>
    <row r="778" spans="2:11" ht="12.75">
      <c r="B778" s="2">
        <v>38734</v>
      </c>
      <c r="C778" s="3">
        <v>960.77</v>
      </c>
      <c r="D778">
        <f aca="true" t="shared" si="95" ref="D778:D841">C778/C777</f>
        <v>0.9888127289942777</v>
      </c>
      <c r="E778">
        <f aca="true" t="shared" si="96" ref="E778:E841">LN(D778)</f>
        <v>-0.011250319187744736</v>
      </c>
      <c r="F778" s="4">
        <f aca="true" t="shared" si="97" ref="F778:F841">E778^2</f>
        <v>0.0001265696818261374</v>
      </c>
      <c r="G778" s="4">
        <f t="shared" si="92"/>
        <v>0.0031992378540101154</v>
      </c>
      <c r="H778">
        <f t="shared" si="93"/>
        <v>0.008462585829811542</v>
      </c>
      <c r="I778" s="4">
        <f aca="true" t="shared" si="98" ref="I778:I841">(1/($C$3-1))*G778</f>
        <v>4.998809146890805E-05</v>
      </c>
      <c r="J778">
        <f aca="true" t="shared" si="99" ref="J778:J841">(1/($C$3*($C$3-1)))*H778</f>
        <v>2.034275439858544E-06</v>
      </c>
      <c r="K778" s="8">
        <f t="shared" si="94"/>
        <v>0.10949179881279865</v>
      </c>
    </row>
    <row r="779" spans="2:11" ht="12.75">
      <c r="B779" s="1">
        <v>38735</v>
      </c>
      <c r="C779" s="3">
        <v>941.61</v>
      </c>
      <c r="D779">
        <f t="shared" si="95"/>
        <v>0.9800576620835372</v>
      </c>
      <c r="E779">
        <f t="shared" si="96"/>
        <v>-0.0201438701877051</v>
      </c>
      <c r="F779" s="4">
        <f t="shared" si="97"/>
        <v>0.0004057755061391143</v>
      </c>
      <c r="G779" s="4">
        <f t="shared" si="92"/>
        <v>0.0035895434023969627</v>
      </c>
      <c r="H779">
        <f t="shared" si="93"/>
        <v>0.005742855521371501</v>
      </c>
      <c r="I779" s="4">
        <f t="shared" si="98"/>
        <v>5.608661566245254E-05</v>
      </c>
      <c r="J779">
        <f t="shared" si="99"/>
        <v>1.3804941157143032E-06</v>
      </c>
      <c r="K779" s="8">
        <f t="shared" si="94"/>
        <v>0.11694669891315684</v>
      </c>
    </row>
    <row r="780" spans="2:11" ht="12.75">
      <c r="B780" s="2">
        <v>38736</v>
      </c>
      <c r="C780" s="3">
        <v>943.44</v>
      </c>
      <c r="D780">
        <f t="shared" si="95"/>
        <v>1.0019434797846243</v>
      </c>
      <c r="E780">
        <f t="shared" si="96"/>
        <v>0.0019415936711412373</v>
      </c>
      <c r="F780" s="4">
        <f t="shared" si="97"/>
        <v>3.769785983815707E-06</v>
      </c>
      <c r="G780" s="4">
        <f t="shared" si="92"/>
        <v>0.003582767771126259</v>
      </c>
      <c r="H780">
        <f t="shared" si="93"/>
        <v>0.006556237253659012</v>
      </c>
      <c r="I780" s="4">
        <f t="shared" si="98"/>
        <v>5.5980746423847796E-05</v>
      </c>
      <c r="J780">
        <f t="shared" si="99"/>
        <v>1.5760185705911086E-06</v>
      </c>
      <c r="K780" s="8">
        <f t="shared" si="94"/>
        <v>0.1166241054127069</v>
      </c>
    </row>
    <row r="781" spans="2:11" ht="12.75">
      <c r="B781" s="1">
        <v>38737</v>
      </c>
      <c r="C781" s="3">
        <v>935.87</v>
      </c>
      <c r="D781">
        <f t="shared" si="95"/>
        <v>0.991976172305605</v>
      </c>
      <c r="E781">
        <f t="shared" si="96"/>
        <v>-0.008056191838966343</v>
      </c>
      <c r="F781" s="4">
        <f t="shared" si="97"/>
        <v>6.49022269462279E-05</v>
      </c>
      <c r="G781" s="4">
        <f t="shared" si="92"/>
        <v>0.0034009332257959827</v>
      </c>
      <c r="H781">
        <f t="shared" si="93"/>
        <v>0.007853904999158784</v>
      </c>
      <c r="I781" s="4">
        <f t="shared" si="98"/>
        <v>5.313958165306223E-05</v>
      </c>
      <c r="J781">
        <f t="shared" si="99"/>
        <v>1.8879579324900922E-06</v>
      </c>
      <c r="K781" s="8">
        <f t="shared" si="94"/>
        <v>0.11319410731192253</v>
      </c>
    </row>
    <row r="782" spans="2:11" ht="12.75">
      <c r="B782" s="2">
        <v>38740</v>
      </c>
      <c r="C782" s="3">
        <v>935.14</v>
      </c>
      <c r="D782">
        <f t="shared" si="95"/>
        <v>0.9992199771335762</v>
      </c>
      <c r="E782">
        <f t="shared" si="96"/>
        <v>-0.000780327242550348</v>
      </c>
      <c r="F782" s="4">
        <f t="shared" si="97"/>
        <v>6.089106054662296E-07</v>
      </c>
      <c r="G782" s="4">
        <f t="shared" si="92"/>
        <v>0.0033949613727513235</v>
      </c>
      <c r="H782">
        <f t="shared" si="93"/>
        <v>0.007272104139527713</v>
      </c>
      <c r="I782" s="4">
        <f t="shared" si="98"/>
        <v>5.304627144923943E-05</v>
      </c>
      <c r="J782">
        <f t="shared" si="99"/>
        <v>1.7481019566172388E-06</v>
      </c>
      <c r="K782" s="8">
        <f t="shared" si="94"/>
        <v>0.11324549603916063</v>
      </c>
    </row>
    <row r="783" spans="2:11" ht="12.75">
      <c r="B783" s="1">
        <v>38741</v>
      </c>
      <c r="C783" s="3">
        <v>929.22</v>
      </c>
      <c r="D783">
        <f t="shared" si="95"/>
        <v>0.9936693970956221</v>
      </c>
      <c r="E783">
        <f t="shared" si="96"/>
        <v>-0.006350726144059866</v>
      </c>
      <c r="F783" s="4">
        <f t="shared" si="97"/>
        <v>4.033172255684549E-05</v>
      </c>
      <c r="G783" s="4">
        <f t="shared" si="92"/>
        <v>0.0034123863950466233</v>
      </c>
      <c r="H783">
        <f t="shared" si="93"/>
        <v>0.007007699169388443</v>
      </c>
      <c r="I783" s="4">
        <f t="shared" si="98"/>
        <v>5.331853742260349E-05</v>
      </c>
      <c r="J783">
        <f t="shared" si="99"/>
        <v>1.6845430695645299E-06</v>
      </c>
      <c r="K783" s="8">
        <f t="shared" si="94"/>
        <v>0.11361557370475114</v>
      </c>
    </row>
    <row r="784" spans="2:11" ht="12.75">
      <c r="B784" s="2">
        <v>38742</v>
      </c>
      <c r="C784" s="3">
        <v>938.88</v>
      </c>
      <c r="D784">
        <f t="shared" si="95"/>
        <v>1.010395815845548</v>
      </c>
      <c r="E784">
        <f t="shared" si="96"/>
        <v>0.010342150958424232</v>
      </c>
      <c r="F784" s="4">
        <f t="shared" si="97"/>
        <v>0.00010696008644683526</v>
      </c>
      <c r="G784" s="4">
        <f t="shared" si="92"/>
        <v>0.0034120091242658248</v>
      </c>
      <c r="H784">
        <f t="shared" si="93"/>
        <v>0.007004648463832764</v>
      </c>
      <c r="I784" s="4">
        <f t="shared" si="98"/>
        <v>5.331264256665351E-05</v>
      </c>
      <c r="J784">
        <f t="shared" si="99"/>
        <v>1.6838097268828762E-06</v>
      </c>
      <c r="K784" s="8">
        <f t="shared" si="94"/>
        <v>0.11360989485930642</v>
      </c>
    </row>
    <row r="785" spans="2:11" ht="12.75">
      <c r="B785" s="1">
        <v>38743</v>
      </c>
      <c r="C785" s="3">
        <v>946.16</v>
      </c>
      <c r="D785">
        <f t="shared" si="95"/>
        <v>1.0077539195637355</v>
      </c>
      <c r="E785">
        <f t="shared" si="96"/>
        <v>0.00772401242829922</v>
      </c>
      <c r="F785" s="4">
        <f t="shared" si="97"/>
        <v>5.966036799252081E-05</v>
      </c>
      <c r="G785" s="4">
        <f t="shared" si="92"/>
        <v>0.0034011856744078054</v>
      </c>
      <c r="H785">
        <f t="shared" si="93"/>
        <v>0.006892706653061478</v>
      </c>
      <c r="I785" s="4">
        <f t="shared" si="98"/>
        <v>5.314352616262196E-05</v>
      </c>
      <c r="J785">
        <f t="shared" si="99"/>
        <v>1.6569006377551632E-06</v>
      </c>
      <c r="K785" s="8">
        <f t="shared" si="94"/>
        <v>0.11345332247764583</v>
      </c>
    </row>
    <row r="786" spans="2:11" ht="12.75">
      <c r="B786" s="2">
        <v>38744</v>
      </c>
      <c r="C786" s="3">
        <v>959.35</v>
      </c>
      <c r="D786">
        <f t="shared" si="95"/>
        <v>1.0139405597361968</v>
      </c>
      <c r="E786">
        <f t="shared" si="96"/>
        <v>0.013844283861246616</v>
      </c>
      <c r="F786" s="4">
        <f t="shared" si="97"/>
        <v>0.00019166419563077352</v>
      </c>
      <c r="G786" s="4">
        <f t="shared" si="92"/>
        <v>0.003586881151820209</v>
      </c>
      <c r="H786">
        <f t="shared" si="93"/>
        <v>0.00891580000789932</v>
      </c>
      <c r="I786" s="4">
        <f t="shared" si="98"/>
        <v>5.604501799719076E-05</v>
      </c>
      <c r="J786">
        <f t="shared" si="99"/>
        <v>2.143221155745029E-06</v>
      </c>
      <c r="K786" s="8">
        <f t="shared" si="94"/>
        <v>0.1160838025323147</v>
      </c>
    </row>
    <row r="787" spans="2:11" ht="12.75">
      <c r="B787" s="1">
        <v>38747</v>
      </c>
      <c r="C787" s="3">
        <v>958.99</v>
      </c>
      <c r="D787">
        <f t="shared" si="95"/>
        <v>0.9996247459217178</v>
      </c>
      <c r="E787">
        <f t="shared" si="96"/>
        <v>-0.000375324503712677</v>
      </c>
      <c r="F787" s="4">
        <f t="shared" si="97"/>
        <v>1.4086848308716728E-07</v>
      </c>
      <c r="G787" s="4">
        <f t="shared" si="92"/>
        <v>0.00345292551341229</v>
      </c>
      <c r="H787">
        <f t="shared" si="93"/>
        <v>0.011157315404471284</v>
      </c>
      <c r="I787" s="4">
        <f t="shared" si="98"/>
        <v>5.395196114706703E-05</v>
      </c>
      <c r="J787">
        <f t="shared" si="99"/>
        <v>2.682046972228674E-06</v>
      </c>
      <c r="K787" s="8">
        <f t="shared" si="94"/>
        <v>0.11321430361800398</v>
      </c>
    </row>
    <row r="788" spans="2:11" ht="12.75">
      <c r="B788" s="2">
        <v>38748</v>
      </c>
      <c r="C788" s="3">
        <v>961.98</v>
      </c>
      <c r="D788">
        <f t="shared" si="95"/>
        <v>1.0031178635856475</v>
      </c>
      <c r="E788">
        <f t="shared" si="96"/>
        <v>0.0031130131284056034</v>
      </c>
      <c r="F788" s="4">
        <f t="shared" si="97"/>
        <v>9.690850737625642E-06</v>
      </c>
      <c r="G788" s="4">
        <f t="shared" si="92"/>
        <v>0.0034625626263364256</v>
      </c>
      <c r="H788">
        <f t="shared" si="93"/>
        <v>0.01187511941075322</v>
      </c>
      <c r="I788" s="4">
        <f t="shared" si="98"/>
        <v>5.410254103650665E-05</v>
      </c>
      <c r="J788">
        <f t="shared" si="99"/>
        <v>2.8545960122002933E-06</v>
      </c>
      <c r="K788" s="8">
        <f t="shared" si="94"/>
        <v>0.1131900448629498</v>
      </c>
    </row>
    <row r="789" spans="2:11" ht="12.75">
      <c r="B789" s="1">
        <v>38749</v>
      </c>
      <c r="C789" s="3">
        <v>968.9</v>
      </c>
      <c r="D789">
        <f t="shared" si="95"/>
        <v>1.007193496746294</v>
      </c>
      <c r="E789">
        <f t="shared" si="96"/>
        <v>0.00716774696215745</v>
      </c>
      <c r="F789" s="4">
        <f t="shared" si="97"/>
        <v>5.137659651351736E-05</v>
      </c>
      <c r="G789" s="4">
        <f t="shared" si="92"/>
        <v>0.0029901955021684676</v>
      </c>
      <c r="H789">
        <f t="shared" si="93"/>
        <v>0.008696554829629477</v>
      </c>
      <c r="I789" s="4">
        <f t="shared" si="98"/>
        <v>4.6721804721382306E-05</v>
      </c>
      <c r="J789">
        <f t="shared" si="99"/>
        <v>2.090517987891701E-06</v>
      </c>
      <c r="K789" s="8">
        <f t="shared" si="94"/>
        <v>0.10563059066090963</v>
      </c>
    </row>
    <row r="790" spans="2:11" ht="12.75">
      <c r="B790" s="2">
        <v>38750</v>
      </c>
      <c r="C790" s="3">
        <v>969.68</v>
      </c>
      <c r="D790">
        <f t="shared" si="95"/>
        <v>1.000805036639488</v>
      </c>
      <c r="E790">
        <f t="shared" si="96"/>
        <v>0.0008047127712981128</v>
      </c>
      <c r="F790" s="4">
        <f t="shared" si="97"/>
        <v>6.475626442902887E-07</v>
      </c>
      <c r="G790" s="4">
        <f t="shared" si="92"/>
        <v>0.002977909015620901</v>
      </c>
      <c r="H790">
        <f t="shared" si="93"/>
        <v>0.008183670072817572</v>
      </c>
      <c r="I790" s="4">
        <f t="shared" si="98"/>
        <v>4.652982836907658E-05</v>
      </c>
      <c r="J790">
        <f t="shared" si="99"/>
        <v>1.9672283828888393E-06</v>
      </c>
      <c r="K790" s="8">
        <f t="shared" si="94"/>
        <v>0.10554927757472779</v>
      </c>
    </row>
    <row r="791" spans="2:11" ht="12.75">
      <c r="B791" s="1">
        <v>38751</v>
      </c>
      <c r="C791" s="3">
        <v>963.14</v>
      </c>
      <c r="D791">
        <f t="shared" si="95"/>
        <v>0.993255506971372</v>
      </c>
      <c r="E791">
        <f t="shared" si="96"/>
        <v>-0.006767339906753537</v>
      </c>
      <c r="F791" s="4">
        <f t="shared" si="97"/>
        <v>4.5796889413538966E-05</v>
      </c>
      <c r="G791" s="4">
        <f t="shared" si="92"/>
        <v>0.003013459654157261</v>
      </c>
      <c r="H791">
        <f t="shared" si="93"/>
        <v>0.006479497032843763</v>
      </c>
      <c r="I791" s="4">
        <f t="shared" si="98"/>
        <v>4.70853070962072E-05</v>
      </c>
      <c r="J791">
        <f t="shared" si="99"/>
        <v>1.5575714021259046E-06</v>
      </c>
      <c r="K791" s="8">
        <f t="shared" si="94"/>
        <v>0.10668614682103916</v>
      </c>
    </row>
    <row r="792" spans="2:11" ht="12.75">
      <c r="B792" s="2">
        <v>38754</v>
      </c>
      <c r="C792" s="3">
        <v>968.45</v>
      </c>
      <c r="D792">
        <f t="shared" si="95"/>
        <v>1.005513217185456</v>
      </c>
      <c r="E792">
        <f t="shared" si="96"/>
        <v>0.005498075032745209</v>
      </c>
      <c r="F792" s="4">
        <f t="shared" si="97"/>
        <v>3.022882906569623E-05</v>
      </c>
      <c r="G792" s="4">
        <f t="shared" si="92"/>
        <v>0.002928473248645396</v>
      </c>
      <c r="H792">
        <f t="shared" si="93"/>
        <v>0.005664001689701004</v>
      </c>
      <c r="I792" s="4">
        <f t="shared" si="98"/>
        <v>4.575739451008431E-05</v>
      </c>
      <c r="J792">
        <f t="shared" si="99"/>
        <v>1.3615388677165876E-06</v>
      </c>
      <c r="K792" s="8">
        <f t="shared" si="94"/>
        <v>0.10535162035105075</v>
      </c>
    </row>
    <row r="793" spans="2:11" ht="12.75">
      <c r="B793" s="1">
        <v>38755</v>
      </c>
      <c r="C793" s="3">
        <v>961.71</v>
      </c>
      <c r="D793">
        <f t="shared" si="95"/>
        <v>0.9930404254220662</v>
      </c>
      <c r="E793">
        <f t="shared" si="96"/>
        <v>-0.00698390537078012</v>
      </c>
      <c r="F793" s="4">
        <f t="shared" si="97"/>
        <v>4.87749342280114E-05</v>
      </c>
      <c r="G793" s="4">
        <f t="shared" si="92"/>
        <v>0.002973989597542027</v>
      </c>
      <c r="H793">
        <f t="shared" si="93"/>
        <v>0.004911320204093541</v>
      </c>
      <c r="I793" s="4">
        <f t="shared" si="98"/>
        <v>4.646858746159417E-05</v>
      </c>
      <c r="J793">
        <f t="shared" si="99"/>
        <v>1.1806058182917166E-06</v>
      </c>
      <c r="K793" s="8">
        <f t="shared" si="94"/>
        <v>0.1064048655411284</v>
      </c>
    </row>
    <row r="794" spans="2:11" ht="12.75">
      <c r="B794" s="2">
        <v>38756</v>
      </c>
      <c r="C794" s="3">
        <v>965.81</v>
      </c>
      <c r="D794">
        <f t="shared" si="95"/>
        <v>1.0042632394380842</v>
      </c>
      <c r="E794">
        <f t="shared" si="96"/>
        <v>0.004254177578951774</v>
      </c>
      <c r="F794" s="4">
        <f t="shared" si="97"/>
        <v>1.809802687325598E-05</v>
      </c>
      <c r="G794" s="4">
        <f t="shared" si="92"/>
        <v>0.0029612860557715628</v>
      </c>
      <c r="H794">
        <f t="shared" si="93"/>
        <v>0.004731386328047611</v>
      </c>
      <c r="I794" s="4">
        <f t="shared" si="98"/>
        <v>4.627009462143067E-05</v>
      </c>
      <c r="J794">
        <f t="shared" si="99"/>
        <v>1.1373524827037528E-06</v>
      </c>
      <c r="K794" s="8">
        <f t="shared" si="94"/>
        <v>0.10622234009228816</v>
      </c>
    </row>
    <row r="795" spans="2:11" ht="12.75">
      <c r="B795" s="1">
        <v>38757</v>
      </c>
      <c r="C795" s="3">
        <v>977.4</v>
      </c>
      <c r="D795">
        <f t="shared" si="95"/>
        <v>1.0120002899120946</v>
      </c>
      <c r="E795">
        <f t="shared" si="96"/>
        <v>0.01192885733963451</v>
      </c>
      <c r="F795" s="4">
        <f t="shared" si="97"/>
        <v>0.00014229763742935214</v>
      </c>
      <c r="G795" s="4">
        <f t="shared" si="92"/>
        <v>0.0030968879630125113</v>
      </c>
      <c r="H795">
        <f t="shared" si="93"/>
        <v>0.006939146846683429</v>
      </c>
      <c r="I795" s="4">
        <f t="shared" si="98"/>
        <v>4.838887442207049E-05</v>
      </c>
      <c r="J795">
        <f t="shared" si="99"/>
        <v>1.6680641458373628E-06</v>
      </c>
      <c r="K795" s="8">
        <f t="shared" si="94"/>
        <v>0.10807498586193884</v>
      </c>
    </row>
    <row r="796" spans="2:11" ht="12.75">
      <c r="B796" s="2">
        <v>38758</v>
      </c>
      <c r="C796" s="3">
        <v>968.57</v>
      </c>
      <c r="D796">
        <f t="shared" si="95"/>
        <v>0.9909658277061593</v>
      </c>
      <c r="E796">
        <f t="shared" si="96"/>
        <v>-0.009075227884267824</v>
      </c>
      <c r="F796" s="4">
        <f t="shared" si="97"/>
        <v>8.235976115139224E-05</v>
      </c>
      <c r="G796" s="4">
        <f t="shared" si="92"/>
        <v>0.0031757226519643117</v>
      </c>
      <c r="H796">
        <f t="shared" si="93"/>
        <v>0.005234348316680609</v>
      </c>
      <c r="I796" s="4">
        <f t="shared" si="98"/>
        <v>4.962066643694237E-05</v>
      </c>
      <c r="J796">
        <f t="shared" si="99"/>
        <v>1.2582568068943771E-06</v>
      </c>
      <c r="K796" s="8">
        <f t="shared" si="94"/>
        <v>0.10995727537326487</v>
      </c>
    </row>
    <row r="797" spans="2:11" ht="12.75">
      <c r="B797" s="1">
        <v>38761</v>
      </c>
      <c r="C797" s="3">
        <v>973.37</v>
      </c>
      <c r="D797">
        <f t="shared" si="95"/>
        <v>1.004955759521769</v>
      </c>
      <c r="E797">
        <f t="shared" si="96"/>
        <v>0.0049435201657646935</v>
      </c>
      <c r="F797" s="4">
        <f t="shared" si="97"/>
        <v>2.443839162932218E-05</v>
      </c>
      <c r="G797" s="4">
        <f t="shared" si="92"/>
        <v>0.0032000268393300663</v>
      </c>
      <c r="H797">
        <f t="shared" si="93"/>
        <v>0.006030866758820957</v>
      </c>
      <c r="I797" s="4">
        <f t="shared" si="98"/>
        <v>5.0000419364532286E-05</v>
      </c>
      <c r="J797">
        <f t="shared" si="99"/>
        <v>1.4497275862550378E-06</v>
      </c>
      <c r="K797" s="8">
        <f t="shared" si="94"/>
        <v>0.11017110757621215</v>
      </c>
    </row>
    <row r="798" spans="2:11" ht="12.75">
      <c r="B798" s="2">
        <v>38762</v>
      </c>
      <c r="C798" s="3">
        <v>977.83</v>
      </c>
      <c r="D798">
        <f t="shared" si="95"/>
        <v>1.0045820191705108</v>
      </c>
      <c r="E798">
        <f t="shared" si="96"/>
        <v>0.004571553677221575</v>
      </c>
      <c r="F798" s="4">
        <f t="shared" si="97"/>
        <v>2.08991030237181E-05</v>
      </c>
      <c r="G798" s="4">
        <f t="shared" si="92"/>
        <v>0.0030008679150849396</v>
      </c>
      <c r="H798">
        <f t="shared" si="93"/>
        <v>0.0045422014241695875</v>
      </c>
      <c r="I798" s="4">
        <f t="shared" si="98"/>
        <v>4.688856117320218E-05</v>
      </c>
      <c r="J798">
        <f t="shared" si="99"/>
        <v>1.0918753423484586E-06</v>
      </c>
      <c r="K798" s="8">
        <f t="shared" si="94"/>
        <v>0.10700080120126873</v>
      </c>
    </row>
    <row r="799" spans="2:11" ht="12.75">
      <c r="B799" s="1">
        <v>38763</v>
      </c>
      <c r="C799" s="3">
        <v>976.12</v>
      </c>
      <c r="D799">
        <f t="shared" si="95"/>
        <v>0.9982512297638648</v>
      </c>
      <c r="E799">
        <f t="shared" si="96"/>
        <v>-0.0017503011198408197</v>
      </c>
      <c r="F799" s="4">
        <f t="shared" si="97"/>
        <v>3.0635540101160274E-06</v>
      </c>
      <c r="G799" s="4">
        <f t="shared" si="92"/>
        <v>0.003003883608558745</v>
      </c>
      <c r="H799">
        <f t="shared" si="93"/>
        <v>0.004280664130604986</v>
      </c>
      <c r="I799" s="4">
        <f t="shared" si="98"/>
        <v>4.693568138373039E-05</v>
      </c>
      <c r="J799">
        <f t="shared" si="99"/>
        <v>1.0290058006261986E-06</v>
      </c>
      <c r="K799" s="8">
        <f t="shared" si="94"/>
        <v>0.10712921588332497</v>
      </c>
    </row>
    <row r="800" spans="2:11" ht="12.75">
      <c r="B800" s="2">
        <v>38764</v>
      </c>
      <c r="C800" s="3">
        <v>983.58</v>
      </c>
      <c r="D800">
        <f t="shared" si="95"/>
        <v>1.0076425029709462</v>
      </c>
      <c r="E800">
        <f t="shared" si="96"/>
        <v>0.007613446991487808</v>
      </c>
      <c r="F800" s="4">
        <f t="shared" si="97"/>
        <v>5.7964575092194755E-05</v>
      </c>
      <c r="G800" s="4">
        <f t="shared" si="92"/>
        <v>0.003052641578481801</v>
      </c>
      <c r="H800">
        <f t="shared" si="93"/>
        <v>0.005787325032671052</v>
      </c>
      <c r="I800" s="4">
        <f t="shared" si="98"/>
        <v>4.769752466377814E-05</v>
      </c>
      <c r="J800">
        <f t="shared" si="99"/>
        <v>1.3911839020843875E-06</v>
      </c>
      <c r="K800" s="8">
        <f t="shared" si="94"/>
        <v>0.1075945407091988</v>
      </c>
    </row>
    <row r="801" spans="2:11" ht="12.75">
      <c r="B801" s="1">
        <v>38765</v>
      </c>
      <c r="C801" s="3">
        <v>982.89</v>
      </c>
      <c r="D801">
        <f t="shared" si="95"/>
        <v>0.9992984810589886</v>
      </c>
      <c r="E801">
        <f t="shared" si="96"/>
        <v>-0.0007017651205635587</v>
      </c>
      <c r="F801" s="4">
        <f t="shared" si="97"/>
        <v>4.924742844395861E-07</v>
      </c>
      <c r="G801" s="4">
        <f t="shared" si="92"/>
        <v>0.0030520941779567674</v>
      </c>
      <c r="H801">
        <f t="shared" si="93"/>
        <v>0.005528363057279509</v>
      </c>
      <c r="I801" s="4">
        <f t="shared" si="98"/>
        <v>4.768897153057449E-05</v>
      </c>
      <c r="J801">
        <f t="shared" si="99"/>
        <v>1.3289334272306512E-06</v>
      </c>
      <c r="K801" s="8">
        <f t="shared" si="94"/>
        <v>0.10765690654034213</v>
      </c>
    </row>
    <row r="802" spans="2:11" ht="12.75">
      <c r="B802" s="2">
        <v>38768</v>
      </c>
      <c r="C802" s="3">
        <v>985.77</v>
      </c>
      <c r="D802">
        <f t="shared" si="95"/>
        <v>1.0029301346030584</v>
      </c>
      <c r="E802">
        <f t="shared" si="96"/>
        <v>0.002925850126018188</v>
      </c>
      <c r="F802" s="4">
        <f t="shared" si="97"/>
        <v>8.560598959920645E-06</v>
      </c>
      <c r="G802" s="4">
        <f t="shared" si="92"/>
        <v>0.0030560974072669314</v>
      </c>
      <c r="H802">
        <f t="shared" si="93"/>
        <v>0.005646622707491585</v>
      </c>
      <c r="I802" s="4">
        <f t="shared" si="98"/>
        <v>4.77515219885458E-05</v>
      </c>
      <c r="J802">
        <f t="shared" si="99"/>
        <v>1.3573612277624004E-06</v>
      </c>
      <c r="K802" s="8">
        <f t="shared" si="94"/>
        <v>0.10769651893258134</v>
      </c>
    </row>
    <row r="803" spans="2:11" ht="12.75">
      <c r="B803" s="1">
        <v>38769</v>
      </c>
      <c r="C803" s="3">
        <v>993.51</v>
      </c>
      <c r="D803">
        <f t="shared" si="95"/>
        <v>1.007851730119602</v>
      </c>
      <c r="E803">
        <f t="shared" si="96"/>
        <v>0.007821065694605138</v>
      </c>
      <c r="F803" s="4">
        <f t="shared" si="97"/>
        <v>6.116906859932934E-05</v>
      </c>
      <c r="G803" s="4">
        <f t="shared" si="92"/>
        <v>0.003092413152298535</v>
      </c>
      <c r="H803">
        <f t="shared" si="93"/>
        <v>0.006080844222518228</v>
      </c>
      <c r="I803" s="4">
        <f t="shared" si="98"/>
        <v>4.831895550466461E-05</v>
      </c>
      <c r="J803">
        <f t="shared" si="99"/>
        <v>1.4617413996438048E-06</v>
      </c>
      <c r="K803" s="8">
        <f t="shared" si="94"/>
        <v>0.1082326361420399</v>
      </c>
    </row>
    <row r="804" spans="2:11" ht="12.75">
      <c r="B804" s="2">
        <v>38770</v>
      </c>
      <c r="C804" s="3">
        <v>1001.06</v>
      </c>
      <c r="D804">
        <f t="shared" si="95"/>
        <v>1.0075993195841009</v>
      </c>
      <c r="E804">
        <f t="shared" si="96"/>
        <v>0.007570590212347387</v>
      </c>
      <c r="F804" s="4">
        <f t="shared" si="97"/>
        <v>5.731383616329006E-05</v>
      </c>
      <c r="G804" s="4">
        <f t="shared" si="92"/>
        <v>0.003133054912539959</v>
      </c>
      <c r="H804">
        <f t="shared" si="93"/>
        <v>0.006636906777521187</v>
      </c>
      <c r="I804" s="4">
        <f t="shared" si="98"/>
        <v>4.895398300843686E-05</v>
      </c>
      <c r="J804">
        <f t="shared" si="99"/>
        <v>1.5954102830579776E-06</v>
      </c>
      <c r="K804" s="8">
        <f t="shared" si="94"/>
        <v>0.10881012444320023</v>
      </c>
    </row>
    <row r="805" spans="2:11" ht="12.75">
      <c r="B805" s="1">
        <v>38771</v>
      </c>
      <c r="C805" s="3">
        <v>1001.66</v>
      </c>
      <c r="D805">
        <f t="shared" si="95"/>
        <v>1.0005993646734461</v>
      </c>
      <c r="E805">
        <f t="shared" si="96"/>
        <v>0.0005991851261795127</v>
      </c>
      <c r="F805" s="4">
        <f t="shared" si="97"/>
        <v>3.5902281543475855E-07</v>
      </c>
      <c r="G805" s="4">
        <f t="shared" si="92"/>
        <v>0.003092267744676921</v>
      </c>
      <c r="H805">
        <f t="shared" si="93"/>
        <v>0.007828874562908268</v>
      </c>
      <c r="I805" s="4">
        <f t="shared" si="98"/>
        <v>4.831668351057689E-05</v>
      </c>
      <c r="J805">
        <f t="shared" si="99"/>
        <v>1.881941000699103E-06</v>
      </c>
      <c r="K805" s="8">
        <f t="shared" si="94"/>
        <v>0.10774361061088238</v>
      </c>
    </row>
    <row r="806" spans="2:11" ht="12.75">
      <c r="B806" s="2">
        <v>38772</v>
      </c>
      <c r="C806" s="3">
        <v>1010.74</v>
      </c>
      <c r="D806">
        <f t="shared" si="95"/>
        <v>1.0090649521793822</v>
      </c>
      <c r="E806">
        <f t="shared" si="96"/>
        <v>0.009024112123597078</v>
      </c>
      <c r="F806" s="4">
        <f t="shared" si="97"/>
        <v>8.143459961925176E-05</v>
      </c>
      <c r="G806" s="4">
        <f t="shared" si="92"/>
        <v>0.0031456370852689496</v>
      </c>
      <c r="H806">
        <f t="shared" si="93"/>
        <v>0.008502199888328121</v>
      </c>
      <c r="I806" s="4">
        <f t="shared" si="98"/>
        <v>4.915057945732734E-05</v>
      </c>
      <c r="J806">
        <f t="shared" si="99"/>
        <v>2.0437980500788754E-06</v>
      </c>
      <c r="K806" s="8">
        <f t="shared" si="94"/>
        <v>0.10852048355869096</v>
      </c>
    </row>
    <row r="807" spans="2:11" ht="12.75">
      <c r="B807" s="1">
        <v>38775</v>
      </c>
      <c r="C807" s="3">
        <v>1015.71</v>
      </c>
      <c r="D807">
        <f t="shared" si="95"/>
        <v>1.0049171893859945</v>
      </c>
      <c r="E807">
        <f t="shared" si="96"/>
        <v>0.004905139495185224</v>
      </c>
      <c r="F807" s="4">
        <f t="shared" si="97"/>
        <v>2.406039346722595E-05</v>
      </c>
      <c r="G807" s="4">
        <f t="shared" si="92"/>
        <v>0.003149919189203712</v>
      </c>
      <c r="H807">
        <f t="shared" si="93"/>
        <v>0.010314391504767437</v>
      </c>
      <c r="I807" s="4">
        <f t="shared" si="98"/>
        <v>4.9217487331308E-05</v>
      </c>
      <c r="J807">
        <f t="shared" si="99"/>
        <v>2.479421034799865E-06</v>
      </c>
      <c r="K807" s="8">
        <f t="shared" si="94"/>
        <v>0.10809494240771411</v>
      </c>
    </row>
    <row r="808" spans="2:11" ht="12.75">
      <c r="B808" s="2">
        <v>38776</v>
      </c>
      <c r="C808" s="3">
        <v>995.01</v>
      </c>
      <c r="D808">
        <f t="shared" si="95"/>
        <v>0.9796201671737012</v>
      </c>
      <c r="E808">
        <f t="shared" si="96"/>
        <v>-0.02059036696444321</v>
      </c>
      <c r="F808" s="4">
        <f t="shared" si="97"/>
        <v>0.00042396321173043437</v>
      </c>
      <c r="G808" s="4">
        <f t="shared" si="92"/>
        <v>0.003568999179106073</v>
      </c>
      <c r="H808">
        <f t="shared" si="93"/>
        <v>0.006203078448630571</v>
      </c>
      <c r="I808" s="4">
        <f t="shared" si="98"/>
        <v>5.576561217353239E-05</v>
      </c>
      <c r="J808">
        <f t="shared" si="99"/>
        <v>1.4911246270746565E-06</v>
      </c>
      <c r="K808" s="8">
        <f t="shared" si="94"/>
        <v>0.11648442765715267</v>
      </c>
    </row>
    <row r="809" spans="2:11" ht="12.75">
      <c r="B809" s="1">
        <v>38777</v>
      </c>
      <c r="C809" s="3">
        <v>1006</v>
      </c>
      <c r="D809">
        <f t="shared" si="95"/>
        <v>1.011045115124471</v>
      </c>
      <c r="E809">
        <f t="shared" si="96"/>
        <v>0.01098456330033883</v>
      </c>
      <c r="F809" s="4">
        <f t="shared" si="97"/>
        <v>0.00012066063089915067</v>
      </c>
      <c r="G809" s="4">
        <f t="shared" si="92"/>
        <v>0.0036842070366886006</v>
      </c>
      <c r="H809">
        <f t="shared" si="93"/>
        <v>0.007640345583520444</v>
      </c>
      <c r="I809" s="4">
        <f t="shared" si="98"/>
        <v>5.7565734948259385E-05</v>
      </c>
      <c r="J809">
        <f t="shared" si="99"/>
        <v>1.836621534500107E-06</v>
      </c>
      <c r="K809" s="8">
        <f t="shared" si="94"/>
        <v>0.11803507255659149</v>
      </c>
    </row>
    <row r="810" spans="2:11" ht="12.75">
      <c r="B810" s="2">
        <v>38778</v>
      </c>
      <c r="C810" s="3">
        <v>1005.82</v>
      </c>
      <c r="D810">
        <f t="shared" si="95"/>
        <v>0.9998210735586481</v>
      </c>
      <c r="E810">
        <f t="shared" si="96"/>
        <v>-0.00017894245059725506</v>
      </c>
      <c r="F810" s="4">
        <f t="shared" si="97"/>
        <v>3.202040062575107E-08</v>
      </c>
      <c r="G810" s="4">
        <f t="shared" si="92"/>
        <v>0.0036769813458204063</v>
      </c>
      <c r="H810">
        <f t="shared" si="93"/>
        <v>0.008086351295076837</v>
      </c>
      <c r="I810" s="4">
        <f t="shared" si="98"/>
        <v>5.745283352844385E-05</v>
      </c>
      <c r="J810">
        <f t="shared" si="99"/>
        <v>1.943834445931932E-06</v>
      </c>
      <c r="K810" s="8">
        <f t="shared" si="94"/>
        <v>0.11780173925128601</v>
      </c>
    </row>
    <row r="811" spans="2:11" ht="12.75">
      <c r="B811" s="1">
        <v>38779</v>
      </c>
      <c r="C811" s="3">
        <v>1010.05</v>
      </c>
      <c r="D811">
        <f t="shared" si="95"/>
        <v>1.004205523851186</v>
      </c>
      <c r="E811">
        <f t="shared" si="96"/>
        <v>0.004196705351383226</v>
      </c>
      <c r="F811" s="4">
        <f t="shared" si="97"/>
        <v>1.7612335806328603E-05</v>
      </c>
      <c r="G811" s="4">
        <f t="shared" si="92"/>
        <v>0.0036151030246563075</v>
      </c>
      <c r="H811">
        <f t="shared" si="93"/>
        <v>0.010616541052349632</v>
      </c>
      <c r="I811" s="4">
        <f t="shared" si="98"/>
        <v>5.6485984760254805E-05</v>
      </c>
      <c r="J811">
        <f t="shared" si="99"/>
        <v>2.5520531375840464E-06</v>
      </c>
      <c r="K811" s="8">
        <f t="shared" si="94"/>
        <v>0.11611840037508132</v>
      </c>
    </row>
    <row r="812" spans="2:11" ht="12.75">
      <c r="B812" s="2">
        <v>38782</v>
      </c>
      <c r="C812" s="3">
        <v>1014.78</v>
      </c>
      <c r="D812">
        <f t="shared" si="95"/>
        <v>1.0046829364882928</v>
      </c>
      <c r="E812">
        <f t="shared" si="96"/>
        <v>0.004672005653535188</v>
      </c>
      <c r="F812" s="4">
        <f t="shared" si="97"/>
        <v>2.1827636826664755E-05</v>
      </c>
      <c r="G812" s="4">
        <f t="shared" si="92"/>
        <v>0.0033339048201244214</v>
      </c>
      <c r="H812">
        <f t="shared" si="93"/>
        <v>0.00815426495854833</v>
      </c>
      <c r="I812" s="4">
        <f t="shared" si="98"/>
        <v>5.2092262814444085E-05</v>
      </c>
      <c r="J812">
        <f t="shared" si="99"/>
        <v>1.9601598458048874E-06</v>
      </c>
      <c r="K812" s="8">
        <f t="shared" si="94"/>
        <v>0.1119509970574617</v>
      </c>
    </row>
    <row r="813" spans="2:11" ht="12.75">
      <c r="B813" s="1">
        <v>38783</v>
      </c>
      <c r="C813" s="3">
        <v>1006.28</v>
      </c>
      <c r="D813">
        <f t="shared" si="95"/>
        <v>0.9916238002325627</v>
      </c>
      <c r="E813">
        <f t="shared" si="96"/>
        <v>-0.00841147726105474</v>
      </c>
      <c r="F813" s="4">
        <f t="shared" si="97"/>
        <v>7.075294971324097E-05</v>
      </c>
      <c r="G813" s="4">
        <f t="shared" si="92"/>
        <v>0.0033554008573923383</v>
      </c>
      <c r="H813">
        <f t="shared" si="93"/>
        <v>0.005605691288351821</v>
      </c>
      <c r="I813" s="4">
        <f t="shared" si="98"/>
        <v>5.2428138396755285E-05</v>
      </c>
      <c r="J813">
        <f t="shared" si="99"/>
        <v>1.3475219443153417E-06</v>
      </c>
      <c r="K813" s="8">
        <f t="shared" si="94"/>
        <v>0.11300510657979128</v>
      </c>
    </row>
    <row r="814" spans="2:11" ht="12.75">
      <c r="B814" s="2">
        <v>38784</v>
      </c>
      <c r="C814" s="3">
        <v>997.44</v>
      </c>
      <c r="D814">
        <f t="shared" si="95"/>
        <v>0.9912151687403109</v>
      </c>
      <c r="E814">
        <f t="shared" si="96"/>
        <v>-0.008823645373978615</v>
      </c>
      <c r="F814" s="4">
        <f t="shared" si="97"/>
        <v>7.785671768573421E-05</v>
      </c>
      <c r="G814" s="4">
        <f t="shared" si="92"/>
        <v>0.003381237606435666</v>
      </c>
      <c r="H814">
        <f t="shared" si="93"/>
        <v>0.005367028511192054</v>
      </c>
      <c r="I814" s="4">
        <f t="shared" si="98"/>
        <v>5.283183760055728E-05</v>
      </c>
      <c r="J814">
        <f t="shared" si="99"/>
        <v>1.290151084421167E-06</v>
      </c>
      <c r="K814" s="8">
        <f t="shared" si="94"/>
        <v>0.11351397107419875</v>
      </c>
    </row>
    <row r="815" spans="2:11" ht="12.75">
      <c r="B815" s="1">
        <v>38785</v>
      </c>
      <c r="C815" s="3">
        <v>1007.76</v>
      </c>
      <c r="D815">
        <f t="shared" si="95"/>
        <v>1.0103464870067371</v>
      </c>
      <c r="E815">
        <f t="shared" si="96"/>
        <v>0.010293328465075144</v>
      </c>
      <c r="F815" s="4">
        <f t="shared" si="97"/>
        <v>0.00010595261088992623</v>
      </c>
      <c r="G815" s="4">
        <f t="shared" si="92"/>
        <v>0.0033917577833892936</v>
      </c>
      <c r="H815">
        <f t="shared" si="93"/>
        <v>0.005444135046799509</v>
      </c>
      <c r="I815" s="4">
        <f t="shared" si="98"/>
        <v>5.299621536545771E-05</v>
      </c>
      <c r="J815">
        <f t="shared" si="99"/>
        <v>1.308686309326805E-06</v>
      </c>
      <c r="K815" s="8">
        <f t="shared" si="94"/>
        <v>0.11367445739493426</v>
      </c>
    </row>
    <row r="816" spans="2:11" ht="12.75">
      <c r="B816" s="2">
        <v>38786</v>
      </c>
      <c r="C816" s="3">
        <v>1009.43</v>
      </c>
      <c r="D816">
        <f t="shared" si="95"/>
        <v>1.001657140589029</v>
      </c>
      <c r="E816">
        <f t="shared" si="96"/>
        <v>0.0016557690465799151</v>
      </c>
      <c r="F816" s="4">
        <f t="shared" si="97"/>
        <v>2.741571135612161E-06</v>
      </c>
      <c r="G816" s="4">
        <f t="shared" si="92"/>
        <v>0.0033939405685676927</v>
      </c>
      <c r="H816">
        <f t="shared" si="93"/>
        <v>0.005578989171883685</v>
      </c>
      <c r="I816" s="4">
        <f t="shared" si="98"/>
        <v>5.30303213838702E-05</v>
      </c>
      <c r="J816">
        <f t="shared" si="99"/>
        <v>1.3411031663181934E-06</v>
      </c>
      <c r="K816" s="8">
        <f t="shared" si="94"/>
        <v>0.11367631483465675</v>
      </c>
    </row>
    <row r="817" spans="2:11" ht="12.75">
      <c r="B817" s="1">
        <v>38789</v>
      </c>
      <c r="C817" s="3">
        <v>1018.36</v>
      </c>
      <c r="D817">
        <f t="shared" si="95"/>
        <v>1.0088465767809556</v>
      </c>
      <c r="E817">
        <f t="shared" si="96"/>
        <v>0.008807675083474102</v>
      </c>
      <c r="F817" s="4">
        <f t="shared" si="97"/>
        <v>7.757514037605052E-05</v>
      </c>
      <c r="G817" s="4">
        <f t="shared" si="92"/>
        <v>0.0034270155930895586</v>
      </c>
      <c r="H817">
        <f t="shared" si="93"/>
        <v>0.005902766796201349</v>
      </c>
      <c r="I817" s="4">
        <f t="shared" si="98"/>
        <v>5.3547118642024354E-05</v>
      </c>
      <c r="J817">
        <f t="shared" si="99"/>
        <v>1.4189343260099398E-06</v>
      </c>
      <c r="K817" s="8">
        <f t="shared" si="94"/>
        <v>0.11415798736401936</v>
      </c>
    </row>
    <row r="818" spans="2:11" ht="12.75">
      <c r="B818" s="2">
        <v>38790</v>
      </c>
      <c r="C818" s="3">
        <v>1017.71</v>
      </c>
      <c r="D818">
        <f t="shared" si="95"/>
        <v>0.9993617188420598</v>
      </c>
      <c r="E818">
        <f t="shared" si="96"/>
        <v>-0.0006384849460791702</v>
      </c>
      <c r="F818" s="4">
        <f t="shared" si="97"/>
        <v>4.0766302636972094E-07</v>
      </c>
      <c r="G818" s="4">
        <f t="shared" si="92"/>
        <v>0.0034274096521581107</v>
      </c>
      <c r="H818">
        <f t="shared" si="93"/>
        <v>0.005787305925364889</v>
      </c>
      <c r="I818" s="4">
        <f t="shared" si="98"/>
        <v>5.355327581497048E-05</v>
      </c>
      <c r="J818">
        <f t="shared" si="99"/>
        <v>1.3911793089819446E-06</v>
      </c>
      <c r="K818" s="8">
        <f t="shared" si="94"/>
        <v>0.1141951142847063</v>
      </c>
    </row>
    <row r="819" spans="2:11" ht="12.75">
      <c r="B819" s="1">
        <v>38791</v>
      </c>
      <c r="C819" s="3">
        <v>1024.44</v>
      </c>
      <c r="D819">
        <f t="shared" si="95"/>
        <v>1.0066128857926129</v>
      </c>
      <c r="E819">
        <f t="shared" si="96"/>
        <v>0.006591116582193008</v>
      </c>
      <c r="F819" s="4">
        <f t="shared" si="97"/>
        <v>4.344281780005964E-05</v>
      </c>
      <c r="G819" s="4">
        <f t="shared" si="92"/>
        <v>0.003461564597005097</v>
      </c>
      <c r="H819">
        <f t="shared" si="93"/>
        <v>0.007346729080984303</v>
      </c>
      <c r="I819" s="4">
        <f t="shared" si="98"/>
        <v>5.408694682820464E-05</v>
      </c>
      <c r="J819">
        <f t="shared" si="99"/>
        <v>1.7660406444673807E-06</v>
      </c>
      <c r="K819" s="8">
        <f t="shared" si="94"/>
        <v>0.11436881806652684</v>
      </c>
    </row>
    <row r="820" spans="2:11" ht="12.75">
      <c r="B820" s="2">
        <v>38792</v>
      </c>
      <c r="C820" s="3">
        <v>1030.2</v>
      </c>
      <c r="D820">
        <f t="shared" si="95"/>
        <v>1.0056225840459179</v>
      </c>
      <c r="E820">
        <f t="shared" si="96"/>
        <v>0.005606836321269603</v>
      </c>
      <c r="F820" s="4">
        <f t="shared" si="97"/>
        <v>3.143661353350806E-05</v>
      </c>
      <c r="G820" s="4">
        <f t="shared" si="92"/>
        <v>0.003486007200315542</v>
      </c>
      <c r="H820">
        <f t="shared" si="93"/>
        <v>0.007863305230119733</v>
      </c>
      <c r="I820" s="4">
        <f t="shared" si="98"/>
        <v>5.4468862504930345E-05</v>
      </c>
      <c r="J820">
        <f t="shared" si="99"/>
        <v>1.8902176033941667E-06</v>
      </c>
      <c r="K820" s="8">
        <f t="shared" si="94"/>
        <v>0.11465016888510912</v>
      </c>
    </row>
    <row r="821" spans="2:11" ht="12.75">
      <c r="B821" s="1">
        <v>38793</v>
      </c>
      <c r="C821" s="3">
        <v>1034.06</v>
      </c>
      <c r="D821">
        <f t="shared" si="95"/>
        <v>1.0037468452727625</v>
      </c>
      <c r="E821">
        <f t="shared" si="96"/>
        <v>0.003739843332687335</v>
      </c>
      <c r="F821" s="4">
        <f t="shared" si="97"/>
        <v>1.3986428153045911E-05</v>
      </c>
      <c r="G821" s="4">
        <f t="shared" si="92"/>
        <v>0.003463733780193053</v>
      </c>
      <c r="H821">
        <f t="shared" si="93"/>
        <v>0.009689791412237123</v>
      </c>
      <c r="I821" s="4">
        <f t="shared" si="98"/>
        <v>5.4120840315516454E-05</v>
      </c>
      <c r="J821">
        <f t="shared" si="99"/>
        <v>2.32927678178777E-06</v>
      </c>
      <c r="K821" s="8">
        <f t="shared" si="94"/>
        <v>0.11378879946388472</v>
      </c>
    </row>
    <row r="822" spans="2:11" ht="12.75">
      <c r="B822" s="2">
        <v>38796</v>
      </c>
      <c r="C822" s="3">
        <v>1041.37</v>
      </c>
      <c r="D822">
        <f t="shared" si="95"/>
        <v>1.007069222288842</v>
      </c>
      <c r="E822">
        <f t="shared" si="96"/>
        <v>0.007044352474998072</v>
      </c>
      <c r="F822" s="4">
        <f t="shared" si="97"/>
        <v>4.962290179201147E-05</v>
      </c>
      <c r="G822" s="4">
        <f t="shared" si="92"/>
        <v>0.003507159384365601</v>
      </c>
      <c r="H822">
        <f t="shared" si="93"/>
        <v>0.011657634874939881</v>
      </c>
      <c r="I822" s="4">
        <f t="shared" si="98"/>
        <v>5.479936538071252E-05</v>
      </c>
      <c r="J822">
        <f t="shared" si="99"/>
        <v>2.8023160757067023E-06</v>
      </c>
      <c r="K822" s="8">
        <f t="shared" si="94"/>
        <v>0.11401430755063792</v>
      </c>
    </row>
    <row r="823" spans="2:11" ht="12.75">
      <c r="B823" s="1">
        <v>38797</v>
      </c>
      <c r="C823" s="3">
        <v>1045.12</v>
      </c>
      <c r="D823">
        <f t="shared" si="95"/>
        <v>1.0036010255720829</v>
      </c>
      <c r="E823">
        <f t="shared" si="96"/>
        <v>0.0035945574028751377</v>
      </c>
      <c r="F823" s="4">
        <f t="shared" si="97"/>
        <v>1.2920842922564456E-05</v>
      </c>
      <c r="G823" s="4">
        <f t="shared" si="92"/>
        <v>0.003432682993587948</v>
      </c>
      <c r="H823">
        <f t="shared" si="93"/>
        <v>0.010448199879846215</v>
      </c>
      <c r="I823" s="4">
        <f t="shared" si="98"/>
        <v>5.3635671774811685E-05</v>
      </c>
      <c r="J823">
        <f t="shared" si="99"/>
        <v>2.511586509578417E-06</v>
      </c>
      <c r="K823" s="8">
        <f t="shared" si="94"/>
        <v>0.11305317915170858</v>
      </c>
    </row>
    <row r="824" spans="2:11" ht="12.75">
      <c r="B824" s="2">
        <v>38798</v>
      </c>
      <c r="C824" s="3">
        <v>1047.12</v>
      </c>
      <c r="D824">
        <f t="shared" si="95"/>
        <v>1.0019136558481323</v>
      </c>
      <c r="E824">
        <f t="shared" si="96"/>
        <v>0.001911827141418285</v>
      </c>
      <c r="F824" s="4">
        <f t="shared" si="97"/>
        <v>3.655083018663611E-06</v>
      </c>
      <c r="G824" s="4">
        <f t="shared" si="92"/>
        <v>0.003436312808934432</v>
      </c>
      <c r="H824">
        <f t="shared" si="93"/>
        <v>0.010809616487181954</v>
      </c>
      <c r="I824" s="4">
        <f t="shared" si="98"/>
        <v>5.36923876396005E-05</v>
      </c>
      <c r="J824">
        <f t="shared" si="99"/>
        <v>2.5984655017264314E-06</v>
      </c>
      <c r="K824" s="8">
        <f t="shared" si="94"/>
        <v>0.11301982363492041</v>
      </c>
    </row>
    <row r="825" spans="2:11" ht="12.75">
      <c r="B825" s="1">
        <v>38799</v>
      </c>
      <c r="C825" s="3">
        <v>1054.54</v>
      </c>
      <c r="D825">
        <f t="shared" si="95"/>
        <v>1.007086102834441</v>
      </c>
      <c r="E825">
        <f t="shared" si="96"/>
        <v>0.007061114385451509</v>
      </c>
      <c r="F825" s="4">
        <f t="shared" si="97"/>
        <v>4.985933636443024E-05</v>
      </c>
      <c r="G825" s="4">
        <f t="shared" si="92"/>
        <v>0.0034861720330171364</v>
      </c>
      <c r="H825">
        <f t="shared" si="93"/>
        <v>0.012325401228448411</v>
      </c>
      <c r="I825" s="4">
        <f t="shared" si="98"/>
        <v>5.4471438015892756E-05</v>
      </c>
      <c r="J825">
        <f t="shared" si="99"/>
        <v>2.9628368337616375E-06</v>
      </c>
      <c r="K825" s="8">
        <f t="shared" si="94"/>
        <v>0.1134775321177403</v>
      </c>
    </row>
    <row r="826" spans="2:11" ht="12.75">
      <c r="B826" s="2">
        <v>38800</v>
      </c>
      <c r="C826" s="3">
        <v>1063.74</v>
      </c>
      <c r="D826">
        <f t="shared" si="95"/>
        <v>1.0087241830561193</v>
      </c>
      <c r="E826">
        <f t="shared" si="96"/>
        <v>0.00868634726942879</v>
      </c>
      <c r="F826" s="4">
        <f t="shared" si="97"/>
        <v>7.545262888511301E-05</v>
      </c>
      <c r="G826" s="4">
        <f t="shared" si="92"/>
        <v>0.0035273651814447036</v>
      </c>
      <c r="H826">
        <f t="shared" si="93"/>
        <v>0.012962508109935468</v>
      </c>
      <c r="I826" s="4">
        <f t="shared" si="98"/>
        <v>5.5115080960073494E-05</v>
      </c>
      <c r="J826">
        <f t="shared" si="99"/>
        <v>3.1159875264267955E-06</v>
      </c>
      <c r="K826" s="8">
        <f t="shared" si="94"/>
        <v>0.11401654861646916</v>
      </c>
    </row>
    <row r="827" spans="2:11" ht="12.75">
      <c r="B827" s="1">
        <v>38803</v>
      </c>
      <c r="C827" s="3">
        <v>1056.92</v>
      </c>
      <c r="D827">
        <f t="shared" si="95"/>
        <v>0.9935886588828098</v>
      </c>
      <c r="E827">
        <f t="shared" si="96"/>
        <v>-0.006431982035929393</v>
      </c>
      <c r="F827" s="4">
        <f t="shared" si="97"/>
        <v>4.137039291051842E-05</v>
      </c>
      <c r="G827" s="4">
        <f t="shared" si="92"/>
        <v>0.0035641271936449324</v>
      </c>
      <c r="H827">
        <f t="shared" si="93"/>
        <v>0.011082681401711553</v>
      </c>
      <c r="I827" s="4">
        <f t="shared" si="98"/>
        <v>5.568948740070207E-05</v>
      </c>
      <c r="J827">
        <f t="shared" si="99"/>
        <v>2.664106106180662E-06</v>
      </c>
      <c r="K827" s="8">
        <f t="shared" si="94"/>
        <v>0.11513620335772043</v>
      </c>
    </row>
    <row r="828" spans="2:11" ht="12.75">
      <c r="B828" s="2">
        <v>38804</v>
      </c>
      <c r="C828" s="3">
        <v>1052.67</v>
      </c>
      <c r="D828">
        <f t="shared" si="95"/>
        <v>0.9959788820345911</v>
      </c>
      <c r="E828">
        <f t="shared" si="96"/>
        <v>-0.00402922439883586</v>
      </c>
      <c r="F828" s="4">
        <f t="shared" si="97"/>
        <v>1.6234649256174194E-05</v>
      </c>
      <c r="G828" s="4">
        <f t="shared" si="92"/>
        <v>0.0035246060431858278</v>
      </c>
      <c r="H828">
        <f t="shared" si="93"/>
        <v>0.008794333912599058</v>
      </c>
      <c r="I828" s="4">
        <f t="shared" si="98"/>
        <v>5.507196942477856E-05</v>
      </c>
      <c r="J828">
        <f t="shared" si="99"/>
        <v>2.1140225751440048E-06</v>
      </c>
      <c r="K828" s="8">
        <f t="shared" si="94"/>
        <v>0.11506296846687313</v>
      </c>
    </row>
    <row r="829" spans="2:11" ht="12.75">
      <c r="B829" s="1">
        <v>38805</v>
      </c>
      <c r="C829" s="3">
        <v>1059.93</v>
      </c>
      <c r="D829">
        <f t="shared" si="95"/>
        <v>1.0068967482686881</v>
      </c>
      <c r="E829">
        <f t="shared" si="96"/>
        <v>0.00687307448609764</v>
      </c>
      <c r="F829" s="4">
        <f t="shared" si="97"/>
        <v>4.723915289144634E-05</v>
      </c>
      <c r="G829" s="4">
        <f t="shared" si="92"/>
        <v>0.003530268337018237</v>
      </c>
      <c r="H829">
        <f t="shared" si="93"/>
        <v>0.008874237699377176</v>
      </c>
      <c r="I829" s="4">
        <f t="shared" si="98"/>
        <v>5.5160442765909955E-05</v>
      </c>
      <c r="J829">
        <f t="shared" si="99"/>
        <v>2.1332302161964368E-06</v>
      </c>
      <c r="K829" s="8">
        <f t="shared" si="94"/>
        <v>0.11513819148062202</v>
      </c>
    </row>
    <row r="830" spans="2:11" ht="12.75">
      <c r="B830" s="2">
        <v>38806</v>
      </c>
      <c r="C830" s="3">
        <v>1069.34</v>
      </c>
      <c r="D830">
        <f t="shared" si="95"/>
        <v>1.0088779447699374</v>
      </c>
      <c r="E830">
        <f t="shared" si="96"/>
        <v>0.008838767523149924</v>
      </c>
      <c r="F830" s="4">
        <f t="shared" si="97"/>
        <v>7.812381132828984E-05</v>
      </c>
      <c r="G830" s="4">
        <f t="shared" si="92"/>
        <v>0.0035950279792485444</v>
      </c>
      <c r="H830">
        <f t="shared" si="93"/>
        <v>0.011384387152134743</v>
      </c>
      <c r="I830" s="4">
        <f t="shared" si="98"/>
        <v>5.617231217575851E-05</v>
      </c>
      <c r="J830">
        <f t="shared" si="99"/>
        <v>2.736631526955467E-06</v>
      </c>
      <c r="K830" s="8">
        <f t="shared" si="94"/>
        <v>0.11558079495400937</v>
      </c>
    </row>
    <row r="831" spans="2:11" ht="12.75">
      <c r="B831" s="1">
        <v>38807</v>
      </c>
      <c r="C831" s="3">
        <v>1059.94</v>
      </c>
      <c r="D831">
        <f t="shared" si="95"/>
        <v>0.9912095311126491</v>
      </c>
      <c r="E831">
        <f t="shared" si="96"/>
        <v>-0.00882933298235259</v>
      </c>
      <c r="F831" s="4">
        <f t="shared" si="97"/>
        <v>7.795712091325929E-05</v>
      </c>
      <c r="G831" s="4">
        <f t="shared" si="92"/>
        <v>0.0036389925225427675</v>
      </c>
      <c r="H831">
        <f t="shared" si="93"/>
        <v>0.00847099256640557</v>
      </c>
      <c r="I831" s="4">
        <f t="shared" si="98"/>
        <v>5.685925816473074E-05</v>
      </c>
      <c r="J831">
        <f t="shared" si="99"/>
        <v>2.036296290001339E-06</v>
      </c>
      <c r="K831" s="8">
        <f t="shared" si="94"/>
        <v>0.11707151860586054</v>
      </c>
    </row>
    <row r="832" spans="2:11" ht="12.75">
      <c r="B832" s="2">
        <v>38810</v>
      </c>
      <c r="C832" s="3">
        <v>1076.5</v>
      </c>
      <c r="D832">
        <f t="shared" si="95"/>
        <v>1.0156235258599542</v>
      </c>
      <c r="E832">
        <f t="shared" si="96"/>
        <v>0.015502735073943702</v>
      </c>
      <c r="F832" s="4">
        <f t="shared" si="97"/>
        <v>0.00024033479477288423</v>
      </c>
      <c r="G832" s="4">
        <f t="shared" si="92"/>
        <v>0.0038305247221619653</v>
      </c>
      <c r="H832">
        <f t="shared" si="93"/>
        <v>0.013116345710595114</v>
      </c>
      <c r="I832" s="4">
        <f t="shared" si="98"/>
        <v>5.985194878378071E-05</v>
      </c>
      <c r="J832">
        <f t="shared" si="99"/>
        <v>3.152967718893056E-06</v>
      </c>
      <c r="K832" s="8">
        <f t="shared" si="94"/>
        <v>0.11905773921178713</v>
      </c>
    </row>
    <row r="833" spans="2:11" ht="12.75">
      <c r="B833" s="1">
        <v>38811</v>
      </c>
      <c r="C833" s="3">
        <v>1066.14</v>
      </c>
      <c r="D833">
        <f t="shared" si="95"/>
        <v>0.9903762192289829</v>
      </c>
      <c r="E833">
        <f t="shared" si="96"/>
        <v>-0.009670388619379152</v>
      </c>
      <c r="F833" s="4">
        <f t="shared" si="97"/>
        <v>9.351641604981782E-05</v>
      </c>
      <c r="G833" s="4">
        <f aca="true" t="shared" si="100" ref="G833:G896">SUM(F769:F833)</f>
        <v>0.003911688632523098</v>
      </c>
      <c r="H833">
        <f aca="true" t="shared" si="101" ref="H833:H896">(SUM(E769:E833))^2</f>
        <v>0.010270122717442532</v>
      </c>
      <c r="I833" s="4">
        <f t="shared" si="98"/>
        <v>6.112013488317341E-05</v>
      </c>
      <c r="J833">
        <f t="shared" si="99"/>
        <v>2.468779499385224E-06</v>
      </c>
      <c r="K833" s="8">
        <f t="shared" si="94"/>
        <v>0.12109020953795994</v>
      </c>
    </row>
    <row r="834" spans="2:11" ht="12.75">
      <c r="B834" s="2">
        <v>38812</v>
      </c>
      <c r="C834" s="3">
        <v>1071.43</v>
      </c>
      <c r="D834">
        <f t="shared" si="95"/>
        <v>1.0049618249010448</v>
      </c>
      <c r="E834">
        <f t="shared" si="96"/>
        <v>0.004949555616494363</v>
      </c>
      <c r="F834" s="4">
        <f t="shared" si="97"/>
        <v>2.4498100800770893E-05</v>
      </c>
      <c r="G834" s="4">
        <f t="shared" si="100"/>
        <v>0.003917173082684432</v>
      </c>
      <c r="H834">
        <f t="shared" si="101"/>
        <v>0.010389868635182728</v>
      </c>
      <c r="I834" s="4">
        <f t="shared" si="98"/>
        <v>6.120582941694425E-05</v>
      </c>
      <c r="J834">
        <f t="shared" si="99"/>
        <v>2.497564575765079E-06</v>
      </c>
      <c r="K834" s="8">
        <f t="shared" si="94"/>
        <v>0.12114894225825826</v>
      </c>
    </row>
    <row r="835" spans="2:11" ht="12.75">
      <c r="B835" s="1">
        <v>38813</v>
      </c>
      <c r="C835" s="3">
        <v>1060.67</v>
      </c>
      <c r="D835">
        <f t="shared" si="95"/>
        <v>0.9899573467235377</v>
      </c>
      <c r="E835">
        <f t="shared" si="96"/>
        <v>-0.010093420899287338</v>
      </c>
      <c r="F835" s="4">
        <f t="shared" si="97"/>
        <v>0.00010187714545017041</v>
      </c>
      <c r="G835" s="4">
        <f t="shared" si="100"/>
        <v>0.003980708942541414</v>
      </c>
      <c r="H835">
        <f t="shared" si="101"/>
        <v>0.00733510886864655</v>
      </c>
      <c r="I835" s="4">
        <f t="shared" si="98"/>
        <v>6.21985772272096E-05</v>
      </c>
      <c r="J835">
        <f t="shared" si="99"/>
        <v>1.7632473241938825E-06</v>
      </c>
      <c r="K835" s="8">
        <f aca="true" t="shared" si="102" ref="K835:K898">SQRT(I835-J835)*SQRT(250)</f>
        <v>0.12291799085469111</v>
      </c>
    </row>
    <row r="836" spans="2:11" ht="12.75">
      <c r="B836" s="2">
        <v>38814</v>
      </c>
      <c r="C836" s="3">
        <v>1055.71</v>
      </c>
      <c r="D836">
        <f t="shared" si="95"/>
        <v>0.9953237104848822</v>
      </c>
      <c r="E836">
        <f t="shared" si="96"/>
        <v>-0.004687257563470157</v>
      </c>
      <c r="F836" s="4">
        <f t="shared" si="97"/>
        <v>2.1970383466308194E-05</v>
      </c>
      <c r="G836" s="4">
        <f t="shared" si="100"/>
        <v>0.004002132037652453</v>
      </c>
      <c r="H836">
        <f t="shared" si="101"/>
        <v>0.0066745275770018365</v>
      </c>
      <c r="I836" s="4">
        <f t="shared" si="98"/>
        <v>6.253331308831957E-05</v>
      </c>
      <c r="J836">
        <f t="shared" si="99"/>
        <v>1.6044537444715953E-06</v>
      </c>
      <c r="K836" s="8">
        <f t="shared" si="102"/>
        <v>0.12341885932045392</v>
      </c>
    </row>
    <row r="837" spans="2:11" ht="12.75">
      <c r="B837" s="1">
        <v>38817</v>
      </c>
      <c r="C837" s="3">
        <v>1059.14</v>
      </c>
      <c r="D837">
        <f t="shared" si="95"/>
        <v>1.0032489983044586</v>
      </c>
      <c r="E837">
        <f t="shared" si="96"/>
        <v>0.0032437317138135496</v>
      </c>
      <c r="F837" s="4">
        <f t="shared" si="97"/>
        <v>1.0521795431199789E-05</v>
      </c>
      <c r="G837" s="4">
        <f t="shared" si="100"/>
        <v>0.003913419817962073</v>
      </c>
      <c r="H837">
        <f t="shared" si="101"/>
        <v>0.005621983385621839</v>
      </c>
      <c r="I837" s="4">
        <f t="shared" si="98"/>
        <v>6.114718465565739E-05</v>
      </c>
      <c r="J837">
        <f t="shared" si="99"/>
        <v>1.3514383138514037E-06</v>
      </c>
      <c r="K837" s="8">
        <f t="shared" si="102"/>
        <v>0.12226584390356734</v>
      </c>
    </row>
    <row r="838" spans="2:11" ht="12.75">
      <c r="B838" s="2">
        <v>38818</v>
      </c>
      <c r="C838" s="3">
        <v>1046.21</v>
      </c>
      <c r="D838">
        <f t="shared" si="95"/>
        <v>0.9877919821742167</v>
      </c>
      <c r="E838">
        <f t="shared" si="96"/>
        <v>-0.012283147759924411</v>
      </c>
      <c r="F838" s="4">
        <f t="shared" si="97"/>
        <v>0.00015087571889213608</v>
      </c>
      <c r="G838" s="4">
        <f t="shared" si="100"/>
        <v>0.0040100596318585185</v>
      </c>
      <c r="H838">
        <f t="shared" si="101"/>
        <v>0.004908577605147091</v>
      </c>
      <c r="I838" s="4">
        <f t="shared" si="98"/>
        <v>6.265718174778935E-05</v>
      </c>
      <c r="J838">
        <f t="shared" si="99"/>
        <v>1.17994653969882E-06</v>
      </c>
      <c r="K838" s="8">
        <f t="shared" si="102"/>
        <v>0.12397301642705412</v>
      </c>
    </row>
    <row r="839" spans="2:11" ht="12.75">
      <c r="B839" s="1">
        <v>38819</v>
      </c>
      <c r="C839" s="3">
        <v>1049.55</v>
      </c>
      <c r="D839">
        <f t="shared" si="95"/>
        <v>1.0031924756979955</v>
      </c>
      <c r="E839">
        <f t="shared" si="96"/>
        <v>0.003187390567350653</v>
      </c>
      <c r="F839" s="4">
        <f t="shared" si="97"/>
        <v>1.0159458628835918E-05</v>
      </c>
      <c r="G839" s="4">
        <f t="shared" si="100"/>
        <v>0.004000328300478389</v>
      </c>
      <c r="H839">
        <f t="shared" si="101"/>
        <v>0.004731888438512408</v>
      </c>
      <c r="I839" s="4">
        <f t="shared" si="98"/>
        <v>6.250512969497482E-05</v>
      </c>
      <c r="J839">
        <f t="shared" si="99"/>
        <v>1.1374731823347136E-06</v>
      </c>
      <c r="K839" s="8">
        <f t="shared" si="102"/>
        <v>0.1238624807121189</v>
      </c>
    </row>
    <row r="840" spans="2:11" ht="12.75">
      <c r="B840" s="2">
        <v>38820</v>
      </c>
      <c r="C840" s="3">
        <v>1052.03</v>
      </c>
      <c r="D840">
        <f t="shared" si="95"/>
        <v>1.002362917440808</v>
      </c>
      <c r="E840">
        <f t="shared" si="96"/>
        <v>0.0023601301413008423</v>
      </c>
      <c r="F840" s="4">
        <f t="shared" si="97"/>
        <v>5.570214283876734E-06</v>
      </c>
      <c r="G840" s="4">
        <f t="shared" si="100"/>
        <v>0.0039911146538612104</v>
      </c>
      <c r="H840">
        <f t="shared" si="101"/>
        <v>0.005624074837279101</v>
      </c>
      <c r="I840" s="4">
        <f t="shared" si="98"/>
        <v>6.236116646658141E-05</v>
      </c>
      <c r="J840">
        <f t="shared" si="99"/>
        <v>1.3519410666536301E-06</v>
      </c>
      <c r="K840" s="8">
        <f t="shared" si="102"/>
        <v>0.12350022813736801</v>
      </c>
    </row>
    <row r="841" spans="2:11" ht="12.75">
      <c r="B841" s="1">
        <v>38825</v>
      </c>
      <c r="C841" s="3">
        <v>1049.68</v>
      </c>
      <c r="D841">
        <f t="shared" si="95"/>
        <v>0.9977662233966713</v>
      </c>
      <c r="E841">
        <f t="shared" si="96"/>
        <v>-0.0022362752038558678</v>
      </c>
      <c r="F841" s="4">
        <f t="shared" si="97"/>
        <v>5.000926787380603E-06</v>
      </c>
      <c r="G841" s="4">
        <f t="shared" si="100"/>
        <v>0.003914831906687337</v>
      </c>
      <c r="H841">
        <f t="shared" si="101"/>
        <v>0.006686873031439852</v>
      </c>
      <c r="I841" s="4">
        <f t="shared" si="98"/>
        <v>6.116924854198964E-05</v>
      </c>
      <c r="J841">
        <f t="shared" si="99"/>
        <v>1.607421401788426E-06</v>
      </c>
      <c r="K841" s="8">
        <f t="shared" si="102"/>
        <v>0.12202645936455872</v>
      </c>
    </row>
    <row r="842" spans="2:11" ht="12.75">
      <c r="B842" s="2">
        <v>38826</v>
      </c>
      <c r="C842" s="3">
        <v>1061.41</v>
      </c>
      <c r="D842">
        <f aca="true" t="shared" si="103" ref="D842:D905">C842/C841</f>
        <v>1.0111748342351956</v>
      </c>
      <c r="E842">
        <f aca="true" t="shared" si="104" ref="E842:E905">LN(D842)</f>
        <v>0.011112857070701018</v>
      </c>
      <c r="F842" s="4">
        <f aca="true" t="shared" si="105" ref="F842:F905">E842^2</f>
        <v>0.0001234955922738296</v>
      </c>
      <c r="G842" s="4">
        <f t="shared" si="100"/>
        <v>0.0040179148734281805</v>
      </c>
      <c r="H842">
        <f t="shared" si="101"/>
        <v>0.007808925760289466</v>
      </c>
      <c r="I842" s="4">
        <f aca="true" t="shared" si="106" ref="I842:I905">(1/($C$3-1))*G842</f>
        <v>6.277991989731532E-05</v>
      </c>
      <c r="J842">
        <f aca="true" t="shared" si="107" ref="J842:J905">(1/($C$3*($C$3-1)))*H842</f>
        <v>1.8771456154541987E-06</v>
      </c>
      <c r="K842" s="8">
        <f t="shared" si="102"/>
        <v>0.12339243724987882</v>
      </c>
    </row>
    <row r="843" spans="2:11" ht="12.75">
      <c r="B843" s="1">
        <v>38827</v>
      </c>
      <c r="C843" s="3">
        <v>1064.9</v>
      </c>
      <c r="D843">
        <f t="shared" si="103"/>
        <v>1.0032880790646403</v>
      </c>
      <c r="E843">
        <f t="shared" si="104"/>
        <v>0.003282685153176812</v>
      </c>
      <c r="F843" s="4">
        <f t="shared" si="105"/>
        <v>1.077602181488747E-05</v>
      </c>
      <c r="G843" s="4">
        <f t="shared" si="100"/>
        <v>0.0039021212134169305</v>
      </c>
      <c r="H843">
        <f t="shared" si="101"/>
        <v>0.01058864270408413</v>
      </c>
      <c r="I843" s="4">
        <f t="shared" si="106"/>
        <v>6.097064395963954E-05</v>
      </c>
      <c r="J843">
        <f t="shared" si="107"/>
        <v>2.5453468038663775E-06</v>
      </c>
      <c r="K843" s="8">
        <f t="shared" si="102"/>
        <v>0.1208566269963848</v>
      </c>
    </row>
    <row r="844" spans="2:11" ht="12.75">
      <c r="B844" s="2">
        <v>38828</v>
      </c>
      <c r="C844" s="3">
        <v>1062.79</v>
      </c>
      <c r="D844">
        <f t="shared" si="103"/>
        <v>0.998018593295145</v>
      </c>
      <c r="E844">
        <f t="shared" si="104"/>
        <v>-0.0019833722879622467</v>
      </c>
      <c r="F844" s="4">
        <f t="shared" si="105"/>
        <v>3.933765632656597E-06</v>
      </c>
      <c r="G844" s="4">
        <f t="shared" si="100"/>
        <v>0.003500279472910473</v>
      </c>
      <c r="H844">
        <f t="shared" si="101"/>
        <v>0.014655917924805268</v>
      </c>
      <c r="I844" s="4">
        <f t="shared" si="106"/>
        <v>5.469186676422614E-05</v>
      </c>
      <c r="J844">
        <f t="shared" si="107"/>
        <v>3.523057193462805E-06</v>
      </c>
      <c r="K844" s="8">
        <f t="shared" si="102"/>
        <v>0.11310261885867556</v>
      </c>
    </row>
    <row r="845" spans="2:11" ht="12.75">
      <c r="B845" s="1">
        <v>38831</v>
      </c>
      <c r="C845" s="3">
        <v>1054.49</v>
      </c>
      <c r="D845">
        <f t="shared" si="103"/>
        <v>0.9921903668645735</v>
      </c>
      <c r="E845">
        <f t="shared" si="104"/>
        <v>-0.007840288026889998</v>
      </c>
      <c r="F845" s="4">
        <f t="shared" si="105"/>
        <v>6.147011634459466E-05</v>
      </c>
      <c r="G845" s="4">
        <f t="shared" si="100"/>
        <v>0.003557979803271252</v>
      </c>
      <c r="H845">
        <f t="shared" si="101"/>
        <v>0.01238318207564106</v>
      </c>
      <c r="I845" s="4">
        <f t="shared" si="106"/>
        <v>5.5593434426113316E-05</v>
      </c>
      <c r="J845">
        <f t="shared" si="107"/>
        <v>2.9767264604906397E-06</v>
      </c>
      <c r="K845" s="8">
        <f t="shared" si="102"/>
        <v>0.11469166051376913</v>
      </c>
    </row>
    <row r="846" spans="2:11" ht="12.75">
      <c r="B846" s="2">
        <v>38832</v>
      </c>
      <c r="C846" s="3">
        <v>1052.99</v>
      </c>
      <c r="D846">
        <f t="shared" si="103"/>
        <v>0.998577511403617</v>
      </c>
      <c r="E846">
        <f t="shared" si="104"/>
        <v>-0.0014235012937673897</v>
      </c>
      <c r="F846" s="4">
        <f t="shared" si="105"/>
        <v>2.0263559333574326E-06</v>
      </c>
      <c r="G846" s="4">
        <f t="shared" si="100"/>
        <v>0.0034951039322583814</v>
      </c>
      <c r="H846">
        <f t="shared" si="101"/>
        <v>0.013903342910109544</v>
      </c>
      <c r="I846" s="4">
        <f t="shared" si="106"/>
        <v>5.461099894153721E-05</v>
      </c>
      <c r="J846">
        <f t="shared" si="107"/>
        <v>3.3421497380071023E-06</v>
      </c>
      <c r="K846" s="8">
        <f t="shared" si="102"/>
        <v>0.11321312777625449</v>
      </c>
    </row>
    <row r="847" spans="2:11" ht="12.75">
      <c r="B847" s="1">
        <v>38833</v>
      </c>
      <c r="C847" s="3">
        <v>1054.06</v>
      </c>
      <c r="D847">
        <f t="shared" si="103"/>
        <v>1.001016153999563</v>
      </c>
      <c r="E847">
        <f t="shared" si="104"/>
        <v>0.0010156380645709503</v>
      </c>
      <c r="F847" s="4">
        <f t="shared" si="105"/>
        <v>1.0315206782054259E-06</v>
      </c>
      <c r="G847" s="4">
        <f t="shared" si="100"/>
        <v>0.0034955265423311207</v>
      </c>
      <c r="H847">
        <f t="shared" si="101"/>
        <v>0.014330101695442273</v>
      </c>
      <c r="I847" s="4">
        <f t="shared" si="106"/>
        <v>5.461760222392376E-05</v>
      </c>
      <c r="J847">
        <f t="shared" si="107"/>
        <v>3.444735984481316E-06</v>
      </c>
      <c r="K847" s="8">
        <f t="shared" si="102"/>
        <v>0.11310710216365995</v>
      </c>
    </row>
    <row r="848" spans="2:11" ht="12.75">
      <c r="B848" s="2">
        <v>38834</v>
      </c>
      <c r="C848" s="3">
        <v>1050.03</v>
      </c>
      <c r="D848">
        <f t="shared" si="103"/>
        <v>0.9961766882340664</v>
      </c>
      <c r="E848">
        <f t="shared" si="104"/>
        <v>-0.0038306393053045605</v>
      </c>
      <c r="F848" s="4">
        <f t="shared" si="105"/>
        <v>1.4673797487344206E-05</v>
      </c>
      <c r="G848" s="4">
        <f t="shared" si="100"/>
        <v>0.0034698686172616195</v>
      </c>
      <c r="H848">
        <f t="shared" si="101"/>
        <v>0.014939803673771077</v>
      </c>
      <c r="I848" s="4">
        <f t="shared" si="106"/>
        <v>5.4216697144712805E-05</v>
      </c>
      <c r="J848">
        <f t="shared" si="107"/>
        <v>3.5912989600411246E-06</v>
      </c>
      <c r="K848" s="8">
        <f t="shared" si="102"/>
        <v>0.11250044242654302</v>
      </c>
    </row>
    <row r="849" spans="2:11" ht="12.75">
      <c r="B849" s="1">
        <v>38835</v>
      </c>
      <c r="C849" s="3">
        <v>1036.87</v>
      </c>
      <c r="D849">
        <f t="shared" si="103"/>
        <v>0.9874670247516737</v>
      </c>
      <c r="E849">
        <f t="shared" si="104"/>
        <v>-0.012612175420940253</v>
      </c>
      <c r="F849" s="4">
        <f t="shared" si="105"/>
        <v>0.00015906696884856946</v>
      </c>
      <c r="G849" s="4">
        <f t="shared" si="100"/>
        <v>0.0035219754996633533</v>
      </c>
      <c r="H849">
        <f t="shared" si="101"/>
        <v>0.009855359486303663</v>
      </c>
      <c r="I849" s="4">
        <f t="shared" si="106"/>
        <v>5.5030867182239896E-05</v>
      </c>
      <c r="J849">
        <f t="shared" si="107"/>
        <v>2.369076799592227E-06</v>
      </c>
      <c r="K849" s="8">
        <f t="shared" si="102"/>
        <v>0.11474078436049633</v>
      </c>
    </row>
    <row r="850" spans="2:11" ht="12.75">
      <c r="B850" s="2">
        <v>38839</v>
      </c>
      <c r="C850" s="3">
        <v>1045.92</v>
      </c>
      <c r="D850">
        <f t="shared" si="103"/>
        <v>1.008728191576572</v>
      </c>
      <c r="E850">
        <f t="shared" si="104"/>
        <v>0.008690321113374838</v>
      </c>
      <c r="F850" s="4">
        <f t="shared" si="105"/>
        <v>7.552168105356849E-05</v>
      </c>
      <c r="G850" s="4">
        <f t="shared" si="100"/>
        <v>0.0035378368127244007</v>
      </c>
      <c r="H850">
        <f t="shared" si="101"/>
        <v>0.010048152211056573</v>
      </c>
      <c r="I850" s="4">
        <f t="shared" si="106"/>
        <v>5.527870019881876E-05</v>
      </c>
      <c r="J850">
        <f t="shared" si="107"/>
        <v>2.415421204580907E-06</v>
      </c>
      <c r="K850" s="8">
        <f t="shared" si="102"/>
        <v>0.11496007893420856</v>
      </c>
    </row>
    <row r="851" spans="2:11" ht="12.75">
      <c r="B851" s="1">
        <v>38840</v>
      </c>
      <c r="C851" s="3">
        <v>1041.1</v>
      </c>
      <c r="D851">
        <f t="shared" si="103"/>
        <v>0.9953916169496709</v>
      </c>
      <c r="E851">
        <f t="shared" si="104"/>
        <v>-0.004619034383712392</v>
      </c>
      <c r="F851" s="4">
        <f t="shared" si="105"/>
        <v>2.1335478637917317E-05</v>
      </c>
      <c r="G851" s="4">
        <f t="shared" si="100"/>
        <v>0.0033675080957315446</v>
      </c>
      <c r="H851">
        <f t="shared" si="101"/>
        <v>0.006687502863446015</v>
      </c>
      <c r="I851" s="4">
        <f t="shared" si="106"/>
        <v>5.2617313995805385E-05</v>
      </c>
      <c r="J851">
        <f t="shared" si="107"/>
        <v>1.6075728037129845E-06</v>
      </c>
      <c r="K851" s="8">
        <f t="shared" si="102"/>
        <v>0.11292668107238032</v>
      </c>
    </row>
    <row r="852" spans="2:11" ht="12.75">
      <c r="B852" s="2">
        <v>38841</v>
      </c>
      <c r="C852" s="3">
        <v>1045.66</v>
      </c>
      <c r="D852">
        <f t="shared" si="103"/>
        <v>1.0043799827105948</v>
      </c>
      <c r="E852">
        <f t="shared" si="104"/>
        <v>0.004370418503526947</v>
      </c>
      <c r="F852" s="4">
        <f t="shared" si="105"/>
        <v>1.9100557895970717E-05</v>
      </c>
      <c r="G852" s="4">
        <f t="shared" si="100"/>
        <v>0.0033864677851444284</v>
      </c>
      <c r="H852">
        <f t="shared" si="101"/>
        <v>0.007486211650562137</v>
      </c>
      <c r="I852" s="4">
        <f t="shared" si="106"/>
        <v>5.2913559142881694E-05</v>
      </c>
      <c r="J852">
        <f t="shared" si="107"/>
        <v>1.799570108308206E-06</v>
      </c>
      <c r="K852" s="8">
        <f t="shared" si="102"/>
        <v>0.11304201545727753</v>
      </c>
    </row>
    <row r="853" spans="2:11" ht="12.75">
      <c r="B853" s="1">
        <v>38842</v>
      </c>
      <c r="C853" s="3">
        <v>1055.45</v>
      </c>
      <c r="D853">
        <f t="shared" si="103"/>
        <v>1.009362507889754</v>
      </c>
      <c r="E853">
        <f t="shared" si="104"/>
        <v>0.009318951267845606</v>
      </c>
      <c r="F853" s="4">
        <f t="shared" si="105"/>
        <v>8.684285273248122E-05</v>
      </c>
      <c r="G853" s="4">
        <f t="shared" si="100"/>
        <v>0.0034636197871392837</v>
      </c>
      <c r="H853">
        <f t="shared" si="101"/>
        <v>0.008598636807682808</v>
      </c>
      <c r="I853" s="4">
        <f t="shared" si="106"/>
        <v>5.411905917405131E-05</v>
      </c>
      <c r="J853">
        <f t="shared" si="107"/>
        <v>2.066980001846829E-06</v>
      </c>
      <c r="K853" s="8">
        <f t="shared" si="102"/>
        <v>0.11407462379096904</v>
      </c>
    </row>
    <row r="854" spans="2:11" ht="12.75">
      <c r="B854" s="2">
        <v>38845</v>
      </c>
      <c r="C854" s="3">
        <v>1053.76</v>
      </c>
      <c r="D854">
        <f t="shared" si="103"/>
        <v>0.9983987872471457</v>
      </c>
      <c r="E854">
        <f t="shared" si="104"/>
        <v>-0.0016024960640800645</v>
      </c>
      <c r="F854" s="4">
        <f t="shared" si="105"/>
        <v>2.5679936353920984E-06</v>
      </c>
      <c r="G854" s="4">
        <f t="shared" si="100"/>
        <v>0.0034148111842611578</v>
      </c>
      <c r="H854">
        <f t="shared" si="101"/>
        <v>0.0070490451365421095</v>
      </c>
      <c r="I854" s="4">
        <f t="shared" si="106"/>
        <v>5.335642475408059E-05</v>
      </c>
      <c r="J854">
        <f t="shared" si="107"/>
        <v>1.6944820039764688E-06</v>
      </c>
      <c r="K854" s="8">
        <f t="shared" si="102"/>
        <v>0.11364631840726751</v>
      </c>
    </row>
    <row r="855" spans="2:11" ht="12.75">
      <c r="B855" s="1">
        <v>38846</v>
      </c>
      <c r="C855" s="3">
        <v>1054.12</v>
      </c>
      <c r="D855">
        <f t="shared" si="103"/>
        <v>1.0003416337686</v>
      </c>
      <c r="E855">
        <f t="shared" si="104"/>
        <v>0.0003415754250717468</v>
      </c>
      <c r="F855" s="4">
        <f t="shared" si="105"/>
        <v>1.166737710129445E-07</v>
      </c>
      <c r="G855" s="4">
        <f t="shared" si="100"/>
        <v>0.003414280295387881</v>
      </c>
      <c r="H855">
        <f t="shared" si="101"/>
        <v>0.00697149091394801</v>
      </c>
      <c r="I855" s="4">
        <f t="shared" si="106"/>
        <v>5.334812961543564E-05</v>
      </c>
      <c r="J855">
        <f t="shared" si="107"/>
        <v>1.6758391620067332E-06</v>
      </c>
      <c r="K855" s="8">
        <f t="shared" si="102"/>
        <v>0.1136576993140246</v>
      </c>
    </row>
    <row r="856" spans="2:11" ht="12.75">
      <c r="B856" s="2">
        <v>38847</v>
      </c>
      <c r="C856" s="3">
        <v>1047.24</v>
      </c>
      <c r="D856">
        <f t="shared" si="103"/>
        <v>0.9934732288544</v>
      </c>
      <c r="E856">
        <f t="shared" si="104"/>
        <v>-0.006548163649850875</v>
      </c>
      <c r="F856" s="4">
        <f t="shared" si="105"/>
        <v>4.2878447185228326E-05</v>
      </c>
      <c r="G856" s="4">
        <f t="shared" si="100"/>
        <v>0.00341136185315957</v>
      </c>
      <c r="H856">
        <f t="shared" si="101"/>
        <v>0.0070081393945294335</v>
      </c>
      <c r="I856" s="4">
        <f t="shared" si="106"/>
        <v>5.330252895561828E-05</v>
      </c>
      <c r="J856">
        <f t="shared" si="107"/>
        <v>1.6846488929157293E-06</v>
      </c>
      <c r="K856" s="8">
        <f t="shared" si="102"/>
        <v>0.11359784335838262</v>
      </c>
    </row>
    <row r="857" spans="2:11" ht="12.75">
      <c r="B857" s="1">
        <v>38848</v>
      </c>
      <c r="C857" s="3">
        <v>1043.4</v>
      </c>
      <c r="D857">
        <f t="shared" si="103"/>
        <v>0.9963332187464192</v>
      </c>
      <c r="E857">
        <f t="shared" si="104"/>
        <v>-0.0036735203749278518</v>
      </c>
      <c r="F857" s="4">
        <f t="shared" si="105"/>
        <v>1.3494751945010064E-05</v>
      </c>
      <c r="G857" s="4">
        <f t="shared" si="100"/>
        <v>0.003394627776038883</v>
      </c>
      <c r="H857">
        <f t="shared" si="101"/>
        <v>0.0055566641117435955</v>
      </c>
      <c r="I857" s="4">
        <f t="shared" si="106"/>
        <v>5.304105900060755E-05</v>
      </c>
      <c r="J857">
        <f t="shared" si="107"/>
        <v>1.3357365653229798E-06</v>
      </c>
      <c r="K857" s="8">
        <f t="shared" si="102"/>
        <v>0.11369402186931879</v>
      </c>
    </row>
    <row r="858" spans="2:11" ht="12.75">
      <c r="B858" s="2">
        <v>38849</v>
      </c>
      <c r="C858" s="3">
        <v>1013.69</v>
      </c>
      <c r="D858">
        <f t="shared" si="103"/>
        <v>0.9715257811002491</v>
      </c>
      <c r="E858">
        <f t="shared" si="104"/>
        <v>-0.028887473100130415</v>
      </c>
      <c r="F858" s="4">
        <f t="shared" si="105"/>
        <v>0.0008344861021107583</v>
      </c>
      <c r="G858" s="4">
        <f t="shared" si="100"/>
        <v>0.0041803389439216306</v>
      </c>
      <c r="H858">
        <f t="shared" si="101"/>
        <v>0.002770913546126103</v>
      </c>
      <c r="I858" s="4">
        <f t="shared" si="106"/>
        <v>6.531779599877548E-05</v>
      </c>
      <c r="J858">
        <f t="shared" si="107"/>
        <v>6.66084987049544E-07</v>
      </c>
      <c r="K858" s="8">
        <f t="shared" si="102"/>
        <v>0.1271335036602527</v>
      </c>
    </row>
    <row r="859" spans="2:11" ht="12.75">
      <c r="B859" s="1">
        <v>38852</v>
      </c>
      <c r="C859" s="3">
        <v>997.35</v>
      </c>
      <c r="D859">
        <f t="shared" si="103"/>
        <v>0.9838806735787075</v>
      </c>
      <c r="E859">
        <f t="shared" si="104"/>
        <v>-0.016250655971588396</v>
      </c>
      <c r="F859" s="4">
        <f t="shared" si="105"/>
        <v>0.0002640838195069216</v>
      </c>
      <c r="G859" s="4">
        <f t="shared" si="100"/>
        <v>0.004426324736555296</v>
      </c>
      <c r="H859">
        <f t="shared" si="101"/>
        <v>0.001032634703609204</v>
      </c>
      <c r="I859" s="4">
        <f t="shared" si="106"/>
        <v>6.91613240086765E-05</v>
      </c>
      <c r="J859">
        <f t="shared" si="107"/>
        <v>2.4822949605990483E-07</v>
      </c>
      <c r="K859" s="8">
        <f t="shared" si="102"/>
        <v>0.1312565184215784</v>
      </c>
    </row>
    <row r="860" spans="2:11" ht="12.75">
      <c r="B860" s="2">
        <v>38853</v>
      </c>
      <c r="C860" s="3">
        <v>1001.63</v>
      </c>
      <c r="D860">
        <f t="shared" si="103"/>
        <v>1.0042913721361608</v>
      </c>
      <c r="E860">
        <f t="shared" si="104"/>
        <v>0.004282190457383251</v>
      </c>
      <c r="F860" s="4">
        <f t="shared" si="105"/>
        <v>1.8337155113304177E-05</v>
      </c>
      <c r="G860" s="4">
        <f t="shared" si="100"/>
        <v>0.004302364254239247</v>
      </c>
      <c r="H860">
        <f t="shared" si="101"/>
        <v>0.0005996605345469784</v>
      </c>
      <c r="I860" s="4">
        <f t="shared" si="106"/>
        <v>6.722444147248824E-05</v>
      </c>
      <c r="J860">
        <f t="shared" si="107"/>
        <v>1.4414916695840827E-07</v>
      </c>
      <c r="K860" s="8">
        <f t="shared" si="102"/>
        <v>0.1294993168954279</v>
      </c>
    </row>
    <row r="861" spans="2:11" ht="12.75">
      <c r="B861" s="1">
        <v>38854</v>
      </c>
      <c r="C861" s="3">
        <v>958.19</v>
      </c>
      <c r="D861">
        <f t="shared" si="103"/>
        <v>0.9566306919720856</v>
      </c>
      <c r="E861">
        <f t="shared" si="104"/>
        <v>-0.04433786381399946</v>
      </c>
      <c r="F861" s="4">
        <f t="shared" si="105"/>
        <v>0.001965846167588763</v>
      </c>
      <c r="G861" s="4">
        <f t="shared" si="100"/>
        <v>0.006185850660676617</v>
      </c>
      <c r="H861">
        <f t="shared" si="101"/>
        <v>0.00011609348757362336</v>
      </c>
      <c r="I861" s="4">
        <f t="shared" si="106"/>
        <v>9.665391657307214E-05</v>
      </c>
      <c r="J861">
        <f t="shared" si="107"/>
        <v>2.790708835904408E-08</v>
      </c>
      <c r="K861" s="8">
        <f t="shared" si="102"/>
        <v>0.15542362230748025</v>
      </c>
    </row>
    <row r="862" spans="2:11" ht="12.75">
      <c r="B862" s="2">
        <v>38855</v>
      </c>
      <c r="C862" s="3">
        <v>950.08</v>
      </c>
      <c r="D862">
        <f t="shared" si="103"/>
        <v>0.9915361254031038</v>
      </c>
      <c r="E862">
        <f t="shared" si="104"/>
        <v>-0.008499896584562346</v>
      </c>
      <c r="F862" s="4">
        <f t="shared" si="105"/>
        <v>7.224824194825463E-05</v>
      </c>
      <c r="G862" s="4">
        <f t="shared" si="100"/>
        <v>0.006233660510995551</v>
      </c>
      <c r="H862">
        <f t="shared" si="101"/>
        <v>0.0005865156673272084</v>
      </c>
      <c r="I862" s="4">
        <f t="shared" si="106"/>
        <v>9.740094548430548E-05</v>
      </c>
      <c r="J862">
        <f t="shared" si="107"/>
        <v>1.4098934310750203E-07</v>
      </c>
      <c r="K862" s="8">
        <f t="shared" si="102"/>
        <v>0.15593264262270262</v>
      </c>
    </row>
    <row r="863" spans="2:11" ht="12.75">
      <c r="B863" s="1">
        <v>38856</v>
      </c>
      <c r="C863" s="3">
        <v>951.59</v>
      </c>
      <c r="D863">
        <f t="shared" si="103"/>
        <v>1.0015893398450657</v>
      </c>
      <c r="E863">
        <f t="shared" si="104"/>
        <v>0.0015880781811257606</v>
      </c>
      <c r="F863" s="4">
        <f t="shared" si="105"/>
        <v>2.521992309367704E-06</v>
      </c>
      <c r="G863" s="4">
        <f t="shared" si="100"/>
        <v>0.006215283400281201</v>
      </c>
      <c r="H863">
        <f t="shared" si="101"/>
        <v>0.0007399249229177657</v>
      </c>
      <c r="I863" s="4">
        <f t="shared" si="106"/>
        <v>9.711380312939376E-05</v>
      </c>
      <c r="J863">
        <f t="shared" si="107"/>
        <v>1.7786656800907832E-07</v>
      </c>
      <c r="K863" s="8">
        <f t="shared" si="102"/>
        <v>0.15567268270427595</v>
      </c>
    </row>
    <row r="864" spans="2:11" ht="12.75">
      <c r="B864" s="2">
        <v>38859</v>
      </c>
      <c r="C864" s="3">
        <v>906.25</v>
      </c>
      <c r="D864">
        <f t="shared" si="103"/>
        <v>0.952353429523219</v>
      </c>
      <c r="E864">
        <f t="shared" si="104"/>
        <v>-0.04881906358763622</v>
      </c>
      <c r="F864" s="4">
        <f t="shared" si="105"/>
        <v>0.002383300969573669</v>
      </c>
      <c r="G864" s="4">
        <f t="shared" si="100"/>
        <v>0.008595520815844753</v>
      </c>
      <c r="H864">
        <f t="shared" si="101"/>
        <v>0.005516080953692982</v>
      </c>
      <c r="I864" s="4">
        <f t="shared" si="106"/>
        <v>0.00013430501274757427</v>
      </c>
      <c r="J864">
        <f t="shared" si="107"/>
        <v>1.32598099848389E-06</v>
      </c>
      <c r="K864" s="8">
        <f t="shared" si="102"/>
        <v>0.18233145076281435</v>
      </c>
    </row>
    <row r="865" spans="2:11" ht="12.75">
      <c r="B865" s="1">
        <v>38860</v>
      </c>
      <c r="C865" s="3">
        <v>956.05</v>
      </c>
      <c r="D865">
        <f t="shared" si="103"/>
        <v>1.054951724137931</v>
      </c>
      <c r="E865">
        <f t="shared" si="104"/>
        <v>0.053495006770083814</v>
      </c>
      <c r="F865" s="4">
        <f t="shared" si="105"/>
        <v>0.002861715749331313</v>
      </c>
      <c r="G865" s="4">
        <f t="shared" si="100"/>
        <v>0.011399271990083872</v>
      </c>
      <c r="H865">
        <f t="shared" si="101"/>
        <v>0.0008059219059730754</v>
      </c>
      <c r="I865" s="4">
        <f t="shared" si="106"/>
        <v>0.0001781136248450605</v>
      </c>
      <c r="J865">
        <f t="shared" si="107"/>
        <v>1.9373122739737392E-07</v>
      </c>
      <c r="K865" s="8">
        <f t="shared" si="102"/>
        <v>0.21090275817166493</v>
      </c>
    </row>
    <row r="866" spans="2:11" ht="12.75">
      <c r="B866" s="2">
        <v>38861</v>
      </c>
      <c r="C866" s="3">
        <v>933.27</v>
      </c>
      <c r="D866">
        <f t="shared" si="103"/>
        <v>0.9761727943099211</v>
      </c>
      <c r="E866">
        <f t="shared" si="104"/>
        <v>-0.024115664889039996</v>
      </c>
      <c r="F866" s="4">
        <f t="shared" si="105"/>
        <v>0.0005815652930404765</v>
      </c>
      <c r="G866" s="4">
        <f t="shared" si="100"/>
        <v>0.011980344808839909</v>
      </c>
      <c r="H866">
        <f t="shared" si="101"/>
        <v>0.0026835159452723626</v>
      </c>
      <c r="I866" s="4">
        <f t="shared" si="106"/>
        <v>0.00018719288763812357</v>
      </c>
      <c r="J866">
        <f t="shared" si="107"/>
        <v>6.450759483827795E-07</v>
      </c>
      <c r="K866" s="8">
        <f t="shared" si="102"/>
        <v>0.21595590504182838</v>
      </c>
    </row>
    <row r="867" spans="2:11" ht="12.75">
      <c r="B867" s="1">
        <v>38863</v>
      </c>
      <c r="C867" s="3">
        <v>972.79</v>
      </c>
      <c r="D867">
        <f t="shared" si="103"/>
        <v>1.042345730603148</v>
      </c>
      <c r="E867">
        <f t="shared" si="104"/>
        <v>0.0414736835038755</v>
      </c>
      <c r="F867" s="4">
        <f t="shared" si="105"/>
        <v>0.0017200664233796349</v>
      </c>
      <c r="G867" s="4">
        <f t="shared" si="100"/>
        <v>0.013691850633259624</v>
      </c>
      <c r="H867">
        <f t="shared" si="101"/>
        <v>0.00017569052145891638</v>
      </c>
      <c r="I867" s="4">
        <f t="shared" si="106"/>
        <v>0.00021393516614468162</v>
      </c>
      <c r="J867">
        <f t="shared" si="107"/>
        <v>4.2233298427624134E-08</v>
      </c>
      <c r="K867" s="8">
        <f t="shared" si="102"/>
        <v>0.2312428014264736</v>
      </c>
    </row>
    <row r="868" spans="2:11" ht="12.75">
      <c r="B868" s="2">
        <v>38866</v>
      </c>
      <c r="C868" s="3">
        <v>971.17</v>
      </c>
      <c r="D868">
        <f t="shared" si="103"/>
        <v>0.9983346868286064</v>
      </c>
      <c r="E868">
        <f t="shared" si="104"/>
        <v>-0.0016667013467515704</v>
      </c>
      <c r="F868" s="4">
        <f t="shared" si="105"/>
        <v>2.7778933792634987E-06</v>
      </c>
      <c r="G868" s="4">
        <f t="shared" si="100"/>
        <v>0.013633459458039556</v>
      </c>
      <c r="H868">
        <f t="shared" si="101"/>
        <v>0.0005172257255560017</v>
      </c>
      <c r="I868" s="4">
        <f t="shared" si="106"/>
        <v>0.00021302280403186807</v>
      </c>
      <c r="J868">
        <f t="shared" si="107"/>
        <v>1.2433310710480812E-07</v>
      </c>
      <c r="K868" s="8">
        <f t="shared" si="102"/>
        <v>0.23070461142159862</v>
      </c>
    </row>
    <row r="869" spans="2:11" ht="12.75">
      <c r="B869" s="1">
        <v>38867</v>
      </c>
      <c r="C869" s="3">
        <v>937.47</v>
      </c>
      <c r="D869">
        <f t="shared" si="103"/>
        <v>0.9652995870959771</v>
      </c>
      <c r="E869">
        <f t="shared" si="104"/>
        <v>-0.03531677287449732</v>
      </c>
      <c r="F869" s="4">
        <f t="shared" si="105"/>
        <v>0.0012472744462688297</v>
      </c>
      <c r="G869" s="4">
        <f t="shared" si="100"/>
        <v>0.014823420068145098</v>
      </c>
      <c r="H869">
        <f t="shared" si="101"/>
        <v>0.004307291681927275</v>
      </c>
      <c r="I869" s="4">
        <f t="shared" si="106"/>
        <v>0.00023161593856476715</v>
      </c>
      <c r="J869">
        <f t="shared" si="107"/>
        <v>1.0354066543094411E-06</v>
      </c>
      <c r="K869" s="8">
        <f t="shared" si="102"/>
        <v>0.24009400862498512</v>
      </c>
    </row>
    <row r="870" spans="2:11" ht="12.75">
      <c r="B870" s="2">
        <v>38868</v>
      </c>
      <c r="C870" s="3">
        <v>948.05</v>
      </c>
      <c r="D870">
        <f t="shared" si="103"/>
        <v>1.0112856944755564</v>
      </c>
      <c r="E870">
        <f t="shared" si="104"/>
        <v>0.011222486147657569</v>
      </c>
      <c r="F870" s="4">
        <f t="shared" si="105"/>
        <v>0.00012594419533436602</v>
      </c>
      <c r="G870" s="4">
        <f t="shared" si="100"/>
        <v>0.014949005240664028</v>
      </c>
      <c r="H870">
        <f t="shared" si="101"/>
        <v>0.003025732559072635</v>
      </c>
      <c r="I870" s="4">
        <f t="shared" si="106"/>
        <v>0.00023357820688537544</v>
      </c>
      <c r="J870">
        <f t="shared" si="107"/>
        <v>7.273395574693834E-07</v>
      </c>
      <c r="K870" s="8">
        <f t="shared" si="102"/>
        <v>0.24127311667895474</v>
      </c>
    </row>
    <row r="871" spans="2:11" ht="12.75">
      <c r="B871" s="1">
        <v>38869</v>
      </c>
      <c r="C871" s="3">
        <v>962.29</v>
      </c>
      <c r="D871">
        <f t="shared" si="103"/>
        <v>1.0150203048362427</v>
      </c>
      <c r="E871">
        <f t="shared" si="104"/>
        <v>0.014908617058429175</v>
      </c>
      <c r="F871" s="4">
        <f t="shared" si="105"/>
        <v>0.0002222668625948854</v>
      </c>
      <c r="G871" s="4">
        <f t="shared" si="100"/>
        <v>0.015089837503639661</v>
      </c>
      <c r="H871">
        <f t="shared" si="101"/>
        <v>0.0024129860420868403</v>
      </c>
      <c r="I871" s="4">
        <f t="shared" si="106"/>
        <v>0.0002357787109943697</v>
      </c>
      <c r="J871">
        <f t="shared" si="107"/>
        <v>5.800447216554905E-07</v>
      </c>
      <c r="K871" s="8">
        <f t="shared" si="102"/>
        <v>0.24248642553384003</v>
      </c>
    </row>
    <row r="872" spans="2:11" ht="12.75">
      <c r="B872" s="2">
        <v>38870</v>
      </c>
      <c r="C872" s="3">
        <v>954.69</v>
      </c>
      <c r="D872">
        <f t="shared" si="103"/>
        <v>0.992102172941629</v>
      </c>
      <c r="E872">
        <f t="shared" si="104"/>
        <v>-0.007929180084117866</v>
      </c>
      <c r="F872" s="4">
        <f t="shared" si="105"/>
        <v>6.287189680637142E-05</v>
      </c>
      <c r="G872" s="4">
        <f t="shared" si="100"/>
        <v>0.015128649006978806</v>
      </c>
      <c r="H872">
        <f t="shared" si="101"/>
        <v>0.0038386046543129387</v>
      </c>
      <c r="I872" s="4">
        <f t="shared" si="106"/>
        <v>0.00023638514073404384</v>
      </c>
      <c r="J872">
        <f t="shared" si="107"/>
        <v>9.227415034406103E-07</v>
      </c>
      <c r="K872" s="8">
        <f t="shared" si="102"/>
        <v>0.24262233987753642</v>
      </c>
    </row>
    <row r="873" spans="2:11" ht="12.75">
      <c r="B873" s="1">
        <v>38873</v>
      </c>
      <c r="C873" s="3">
        <v>951.29</v>
      </c>
      <c r="D873">
        <f t="shared" si="103"/>
        <v>0.9964386345305805</v>
      </c>
      <c r="E873">
        <f t="shared" si="104"/>
        <v>-0.0035677222284052463</v>
      </c>
      <c r="F873" s="4">
        <f t="shared" si="105"/>
        <v>1.2728641899056897E-05</v>
      </c>
      <c r="G873" s="4">
        <f t="shared" si="100"/>
        <v>0.014717414437147427</v>
      </c>
      <c r="H873">
        <f t="shared" si="101"/>
        <v>0.0020190490005740584</v>
      </c>
      <c r="I873" s="4">
        <f t="shared" si="106"/>
        <v>0.00022995960058042855</v>
      </c>
      <c r="J873">
        <f t="shared" si="107"/>
        <v>4.853483174456871E-07</v>
      </c>
      <c r="K873" s="8">
        <f t="shared" si="102"/>
        <v>0.23951735441455116</v>
      </c>
    </row>
    <row r="874" spans="2:11" ht="12.75">
      <c r="B874" s="2">
        <v>38875</v>
      </c>
      <c r="C874" s="3">
        <v>932.79</v>
      </c>
      <c r="D874">
        <f t="shared" si="103"/>
        <v>0.9805527231443618</v>
      </c>
      <c r="E874">
        <f t="shared" si="104"/>
        <v>-0.019638863099018817</v>
      </c>
      <c r="F874" s="4">
        <f t="shared" si="105"/>
        <v>0.000385684943822003</v>
      </c>
      <c r="G874" s="4">
        <f t="shared" si="100"/>
        <v>0.01498243875007028</v>
      </c>
      <c r="H874">
        <f t="shared" si="101"/>
        <v>0.0057088988636163265</v>
      </c>
      <c r="I874" s="4">
        <f t="shared" si="106"/>
        <v>0.0002341006054698481</v>
      </c>
      <c r="J874">
        <f t="shared" si="107"/>
        <v>1.3723314576000786E-06</v>
      </c>
      <c r="K874" s="8">
        <f t="shared" si="102"/>
        <v>0.24120959455017957</v>
      </c>
    </row>
    <row r="875" spans="2:11" ht="12.75">
      <c r="B875" s="1">
        <v>38876</v>
      </c>
      <c r="C875" s="3">
        <v>892.33</v>
      </c>
      <c r="D875">
        <f t="shared" si="103"/>
        <v>0.9566247494076909</v>
      </c>
      <c r="E875">
        <f t="shared" si="104"/>
        <v>-0.044344075806675584</v>
      </c>
      <c r="F875" s="4">
        <f t="shared" si="105"/>
        <v>0.001966397059148191</v>
      </c>
      <c r="G875" s="4">
        <f t="shared" si="100"/>
        <v>0.016948803788817843</v>
      </c>
      <c r="H875">
        <f t="shared" si="101"/>
        <v>0.014333450401208302</v>
      </c>
      <c r="I875" s="4">
        <f t="shared" si="106"/>
        <v>0.0002648250592002788</v>
      </c>
      <c r="J875">
        <f t="shared" si="107"/>
        <v>3.445540961828919E-06</v>
      </c>
      <c r="K875" s="8">
        <f t="shared" si="102"/>
        <v>0.2556264453447891</v>
      </c>
    </row>
    <row r="876" spans="2:11" ht="12.75">
      <c r="B876" s="2">
        <v>38877</v>
      </c>
      <c r="C876" s="3">
        <v>917.5</v>
      </c>
      <c r="D876">
        <f t="shared" si="103"/>
        <v>1.0282070534443535</v>
      </c>
      <c r="E876">
        <f t="shared" si="104"/>
        <v>0.027816560608300785</v>
      </c>
      <c r="F876" s="4">
        <f t="shared" si="105"/>
        <v>0.000773761044075271</v>
      </c>
      <c r="G876" s="4">
        <f t="shared" si="100"/>
        <v>0.017704952497086788</v>
      </c>
      <c r="H876">
        <f t="shared" si="101"/>
        <v>0.009235696970440802</v>
      </c>
      <c r="I876" s="4">
        <f t="shared" si="106"/>
        <v>0.00027663988276698106</v>
      </c>
      <c r="J876">
        <f t="shared" si="107"/>
        <v>2.22011946404827E-06</v>
      </c>
      <c r="K876" s="8">
        <f t="shared" si="102"/>
        <v>0.26192544898450243</v>
      </c>
    </row>
    <row r="877" spans="2:11" ht="12.75">
      <c r="B877" s="1">
        <v>38880</v>
      </c>
      <c r="C877" s="3">
        <v>902.16</v>
      </c>
      <c r="D877">
        <f t="shared" si="103"/>
        <v>0.9832806539509537</v>
      </c>
      <c r="E877">
        <f t="shared" si="104"/>
        <v>-0.016860692004693117</v>
      </c>
      <c r="F877" s="4">
        <f t="shared" si="105"/>
        <v>0.0002842829348771224</v>
      </c>
      <c r="G877" s="4">
        <f t="shared" si="100"/>
        <v>0.01796740779513725</v>
      </c>
      <c r="H877">
        <f t="shared" si="101"/>
        <v>0.013838047640645657</v>
      </c>
      <c r="I877" s="4">
        <f t="shared" si="106"/>
        <v>0.0002807407467990195</v>
      </c>
      <c r="J877">
        <f t="shared" si="107"/>
        <v>3.3264537597705907E-06</v>
      </c>
      <c r="K877" s="8">
        <f t="shared" si="102"/>
        <v>0.26335066595665224</v>
      </c>
    </row>
    <row r="878" spans="2:11" ht="12.75">
      <c r="B878" s="2">
        <v>38881</v>
      </c>
      <c r="C878" s="3">
        <v>878.16</v>
      </c>
      <c r="D878">
        <f t="shared" si="103"/>
        <v>0.9733971801010907</v>
      </c>
      <c r="E878">
        <f t="shared" si="104"/>
        <v>-0.026963078544971236</v>
      </c>
      <c r="F878" s="4">
        <f t="shared" si="105"/>
        <v>0.0007270076046222882</v>
      </c>
      <c r="G878" s="4">
        <f t="shared" si="100"/>
        <v>0.018623662450046295</v>
      </c>
      <c r="H878">
        <f t="shared" si="101"/>
        <v>0.018546853366508867</v>
      </c>
      <c r="I878" s="4">
        <f t="shared" si="106"/>
        <v>0.00029099472578197335</v>
      </c>
      <c r="J878">
        <f t="shared" si="107"/>
        <v>4.458378213103093E-06</v>
      </c>
      <c r="K878" s="8">
        <f t="shared" si="102"/>
        <v>0.2676454499748082</v>
      </c>
    </row>
    <row r="879" spans="2:11" ht="12.75">
      <c r="B879" s="1">
        <v>38882</v>
      </c>
      <c r="C879" s="3">
        <v>899.72</v>
      </c>
      <c r="D879">
        <f t="shared" si="103"/>
        <v>1.0245513346087274</v>
      </c>
      <c r="E879">
        <f t="shared" si="104"/>
        <v>0.024254794429037056</v>
      </c>
      <c r="F879" s="4">
        <f t="shared" si="105"/>
        <v>0.000588295052794847</v>
      </c>
      <c r="G879" s="4">
        <f t="shared" si="100"/>
        <v>0.019134100785155407</v>
      </c>
      <c r="H879">
        <f t="shared" si="101"/>
        <v>0.010631340659792975</v>
      </c>
      <c r="I879" s="4">
        <f t="shared" si="106"/>
        <v>0.00029897032476805324</v>
      </c>
      <c r="J879">
        <f t="shared" si="107"/>
        <v>2.5556107355271575E-06</v>
      </c>
      <c r="K879" s="8">
        <f t="shared" si="102"/>
        <v>0.2722199083611107</v>
      </c>
    </row>
    <row r="880" spans="2:11" ht="12.75">
      <c r="B880" s="2">
        <v>38883</v>
      </c>
      <c r="C880" s="3">
        <v>924.8</v>
      </c>
      <c r="D880">
        <f t="shared" si="103"/>
        <v>1.0278753389943538</v>
      </c>
      <c r="E880">
        <f t="shared" si="104"/>
        <v>0.027493894110014943</v>
      </c>
      <c r="F880" s="4">
        <f t="shared" si="105"/>
        <v>0.0007559142133327143</v>
      </c>
      <c r="G880" s="4">
        <f t="shared" si="100"/>
        <v>0.019784062387598198</v>
      </c>
      <c r="H880">
        <f t="shared" si="101"/>
        <v>0.007380154761499527</v>
      </c>
      <c r="I880" s="4">
        <f t="shared" si="106"/>
        <v>0.00030912597480622185</v>
      </c>
      <c r="J880">
        <f t="shared" si="107"/>
        <v>1.7740756638220019E-06</v>
      </c>
      <c r="K880" s="8">
        <f t="shared" si="102"/>
        <v>0.2771966355957445</v>
      </c>
    </row>
    <row r="881" spans="2:11" ht="12.75">
      <c r="B881" s="1">
        <v>38884</v>
      </c>
      <c r="C881" s="3">
        <v>909.79</v>
      </c>
      <c r="D881">
        <f t="shared" si="103"/>
        <v>0.98376946366782</v>
      </c>
      <c r="E881">
        <f t="shared" si="104"/>
        <v>-0.016363694269302707</v>
      </c>
      <c r="F881" s="4">
        <f t="shared" si="105"/>
        <v>0.0002677704901392102</v>
      </c>
      <c r="G881" s="4">
        <f t="shared" si="100"/>
        <v>0.020049091306601798</v>
      </c>
      <c r="H881">
        <f t="shared" si="101"/>
        <v>0.010800881698577907</v>
      </c>
      <c r="I881" s="4">
        <f t="shared" si="106"/>
        <v>0.0003132670516656531</v>
      </c>
      <c r="J881">
        <f t="shared" si="107"/>
        <v>2.596365792927382E-06</v>
      </c>
      <c r="K881" s="8">
        <f t="shared" si="102"/>
        <v>0.27868920228128935</v>
      </c>
    </row>
    <row r="882" spans="2:11" ht="12.75">
      <c r="B882" s="2">
        <v>38887</v>
      </c>
      <c r="C882" s="3">
        <v>920.86</v>
      </c>
      <c r="D882">
        <f t="shared" si="103"/>
        <v>1.0121676430824695</v>
      </c>
      <c r="E882">
        <f t="shared" si="104"/>
        <v>0.012094212365794527</v>
      </c>
      <c r="F882" s="4">
        <f t="shared" si="105"/>
        <v>0.00014626997274893723</v>
      </c>
      <c r="G882" s="4">
        <f t="shared" si="100"/>
        <v>0.020117786138974685</v>
      </c>
      <c r="H882">
        <f t="shared" si="101"/>
        <v>0.01012856119651083</v>
      </c>
      <c r="I882" s="4">
        <f t="shared" si="106"/>
        <v>0.00031434040842147945</v>
      </c>
      <c r="J882">
        <f t="shared" si="107"/>
        <v>2.4347502876227955E-06</v>
      </c>
      <c r="K882" s="8">
        <f t="shared" si="102"/>
        <v>0.2792425729244453</v>
      </c>
    </row>
    <row r="883" spans="2:11" ht="12.75">
      <c r="B883" s="1">
        <v>38888</v>
      </c>
      <c r="C883" s="3">
        <v>919.12</v>
      </c>
      <c r="D883">
        <f t="shared" si="103"/>
        <v>0.9981104619594726</v>
      </c>
      <c r="E883">
        <f t="shared" si="104"/>
        <v>-0.001891325469495603</v>
      </c>
      <c r="F883" s="4">
        <f t="shared" si="105"/>
        <v>3.577112031562763E-06</v>
      </c>
      <c r="G883" s="4">
        <f t="shared" si="100"/>
        <v>0.020120955587979876</v>
      </c>
      <c r="H883">
        <f t="shared" si="101"/>
        <v>0.010382304433618686</v>
      </c>
      <c r="I883" s="4">
        <f t="shared" si="106"/>
        <v>0.00031438993106218556</v>
      </c>
      <c r="J883">
        <f t="shared" si="107"/>
        <v>2.495746258081415E-06</v>
      </c>
      <c r="K883" s="8">
        <f t="shared" si="102"/>
        <v>0.27923743696185516</v>
      </c>
    </row>
    <row r="884" spans="2:11" ht="12.75">
      <c r="B884" s="2">
        <v>38889</v>
      </c>
      <c r="C884" s="3">
        <v>925.23</v>
      </c>
      <c r="D884">
        <f t="shared" si="103"/>
        <v>1.0066476629819827</v>
      </c>
      <c r="E884">
        <f t="shared" si="104"/>
        <v>0.006625664708012556</v>
      </c>
      <c r="F884" s="4">
        <f t="shared" si="105"/>
        <v>4.389943282300311E-05</v>
      </c>
      <c r="G884" s="4">
        <f t="shared" si="100"/>
        <v>0.02012141220300282</v>
      </c>
      <c r="H884">
        <f t="shared" si="101"/>
        <v>0.01037526516180216</v>
      </c>
      <c r="I884" s="4">
        <f t="shared" si="106"/>
        <v>0.0003143970656719191</v>
      </c>
      <c r="J884">
        <f t="shared" si="107"/>
        <v>2.4940541254332115E-06</v>
      </c>
      <c r="K884" s="8">
        <f t="shared" si="102"/>
        <v>0.279241388204939</v>
      </c>
    </row>
    <row r="885" spans="2:11" ht="12.75">
      <c r="B885" s="1">
        <v>38890</v>
      </c>
      <c r="C885" s="3">
        <v>928.72</v>
      </c>
      <c r="D885">
        <f t="shared" si="103"/>
        <v>1.0037720350615522</v>
      </c>
      <c r="E885">
        <f t="shared" si="104"/>
        <v>0.0037649387766583164</v>
      </c>
      <c r="F885" s="4">
        <f t="shared" si="105"/>
        <v>1.417476399198542E-05</v>
      </c>
      <c r="G885" s="4">
        <f t="shared" si="100"/>
        <v>0.0201041503534613</v>
      </c>
      <c r="H885">
        <f t="shared" si="101"/>
        <v>0.01075388560018312</v>
      </c>
      <c r="I885" s="4">
        <f t="shared" si="106"/>
        <v>0.0003141273492728328</v>
      </c>
      <c r="J885">
        <f t="shared" si="107"/>
        <v>2.5850686538901733E-06</v>
      </c>
      <c r="K885" s="8">
        <f t="shared" si="102"/>
        <v>0.27907986339887664</v>
      </c>
    </row>
    <row r="886" spans="2:11" ht="12.75">
      <c r="B886" s="2">
        <v>38894</v>
      </c>
      <c r="C886" s="3">
        <v>928.56</v>
      </c>
      <c r="D886">
        <f t="shared" si="103"/>
        <v>0.9998277198725126</v>
      </c>
      <c r="E886">
        <f t="shared" si="104"/>
        <v>-0.00017229496941321257</v>
      </c>
      <c r="F886" s="4">
        <f t="shared" si="105"/>
        <v>2.9685556485099858E-08</v>
      </c>
      <c r="G886" s="4">
        <f t="shared" si="100"/>
        <v>0.020090193610864737</v>
      </c>
      <c r="H886">
        <f t="shared" si="101"/>
        <v>0.011580575289222147</v>
      </c>
      <c r="I886" s="4">
        <f t="shared" si="106"/>
        <v>0.0003139092751697615</v>
      </c>
      <c r="J886">
        <f t="shared" si="107"/>
        <v>2.783792136832247E-06</v>
      </c>
      <c r="K886" s="8">
        <f t="shared" si="102"/>
        <v>0.2788931170865146</v>
      </c>
    </row>
    <row r="887" spans="2:11" ht="12.75">
      <c r="B887" s="1">
        <v>38895</v>
      </c>
      <c r="C887" s="3">
        <v>915.98</v>
      </c>
      <c r="D887">
        <f t="shared" si="103"/>
        <v>0.9864521409494271</v>
      </c>
      <c r="E887">
        <f t="shared" si="104"/>
        <v>-0.013640468685738845</v>
      </c>
      <c r="F887" s="4">
        <f t="shared" si="105"/>
        <v>0.00018606238596662202</v>
      </c>
      <c r="G887" s="4">
        <f t="shared" si="100"/>
        <v>0.020226633095039345</v>
      </c>
      <c r="H887">
        <f t="shared" si="101"/>
        <v>0.016460351802460915</v>
      </c>
      <c r="I887" s="4">
        <f t="shared" si="106"/>
        <v>0.00031604114210998977</v>
      </c>
      <c r="J887">
        <f t="shared" si="107"/>
        <v>3.956815337130028E-06</v>
      </c>
      <c r="K887" s="8">
        <f t="shared" si="102"/>
        <v>0.27932254061069783</v>
      </c>
    </row>
    <row r="888" spans="2:11" ht="12.75">
      <c r="B888" s="2">
        <v>38896</v>
      </c>
      <c r="C888" s="3">
        <v>917.17</v>
      </c>
      <c r="D888">
        <f t="shared" si="103"/>
        <v>1.0012991550033843</v>
      </c>
      <c r="E888">
        <f t="shared" si="104"/>
        <v>0.001298311831717666</v>
      </c>
      <c r="F888" s="4">
        <f t="shared" si="105"/>
        <v>1.685613612378081E-06</v>
      </c>
      <c r="G888" s="4">
        <f t="shared" si="100"/>
        <v>0.020215397865729158</v>
      </c>
      <c r="H888">
        <f t="shared" si="101"/>
        <v>0.017054831527289222</v>
      </c>
      <c r="I888" s="4">
        <f t="shared" si="106"/>
        <v>0.0003158655916520181</v>
      </c>
      <c r="J888">
        <f t="shared" si="107"/>
        <v>4.099719117136833E-06</v>
      </c>
      <c r="K888" s="8">
        <f t="shared" si="102"/>
        <v>0.2791799923592669</v>
      </c>
    </row>
    <row r="889" spans="2:11" ht="12.75">
      <c r="B889" s="1">
        <v>38897</v>
      </c>
      <c r="C889" s="3">
        <v>942.52</v>
      </c>
      <c r="D889">
        <f t="shared" si="103"/>
        <v>1.0276393689283339</v>
      </c>
      <c r="E889">
        <f t="shared" si="104"/>
        <v>0.027264297049826542</v>
      </c>
      <c r="F889" s="4">
        <f t="shared" si="105"/>
        <v>0.0007433418936211803</v>
      </c>
      <c r="G889" s="4">
        <f t="shared" si="100"/>
        <v>0.020955084676331677</v>
      </c>
      <c r="H889">
        <f t="shared" si="101"/>
        <v>0.011075810836096869</v>
      </c>
      <c r="I889" s="4">
        <f t="shared" si="106"/>
        <v>0.00032742319806768245</v>
      </c>
      <c r="J889">
        <f t="shared" si="107"/>
        <v>2.6624545279079014E-06</v>
      </c>
      <c r="K889" s="8">
        <f t="shared" si="102"/>
        <v>0.2849389160591155</v>
      </c>
    </row>
    <row r="890" spans="2:11" ht="12.75">
      <c r="B890" s="2">
        <v>38898</v>
      </c>
      <c r="C890" s="3">
        <v>956.49</v>
      </c>
      <c r="D890">
        <f t="shared" si="103"/>
        <v>1.0148219666426177</v>
      </c>
      <c r="E890">
        <f t="shared" si="104"/>
        <v>0.014713194786420096</v>
      </c>
      <c r="F890" s="4">
        <f t="shared" si="105"/>
        <v>0.0002164781008231395</v>
      </c>
      <c r="G890" s="4">
        <f t="shared" si="100"/>
        <v>0.02112170344079039</v>
      </c>
      <c r="H890">
        <f t="shared" si="101"/>
        <v>0.00952372960390355</v>
      </c>
      <c r="I890" s="4">
        <f t="shared" si="106"/>
        <v>0.0003300266162623498</v>
      </c>
      <c r="J890">
        <f t="shared" si="107"/>
        <v>2.2893580778614303E-06</v>
      </c>
      <c r="K890" s="8">
        <f t="shared" si="102"/>
        <v>0.2862417065106378</v>
      </c>
    </row>
    <row r="891" spans="2:11" ht="12.75">
      <c r="B891" s="1">
        <v>38901</v>
      </c>
      <c r="C891" s="3">
        <v>961.24</v>
      </c>
      <c r="D891">
        <f t="shared" si="103"/>
        <v>1.0049660738742694</v>
      </c>
      <c r="E891">
        <f t="shared" si="104"/>
        <v>0.004953783602211852</v>
      </c>
      <c r="F891" s="4">
        <f t="shared" si="105"/>
        <v>2.4539971977543034E-05</v>
      </c>
      <c r="G891" s="4">
        <f t="shared" si="100"/>
        <v>0.02107079078388282</v>
      </c>
      <c r="H891">
        <f t="shared" si="101"/>
        <v>0.010266180409723064</v>
      </c>
      <c r="I891" s="4">
        <f t="shared" si="106"/>
        <v>0.00032923110599816904</v>
      </c>
      <c r="J891">
        <f t="shared" si="107"/>
        <v>2.467831829260352E-06</v>
      </c>
      <c r="K891" s="8">
        <f t="shared" si="102"/>
        <v>0.28581605718053554</v>
      </c>
    </row>
    <row r="892" spans="2:11" ht="12.75">
      <c r="B892" s="2">
        <v>38902</v>
      </c>
      <c r="C892" s="3">
        <v>965.42</v>
      </c>
      <c r="D892">
        <f t="shared" si="103"/>
        <v>1.0043485497898548</v>
      </c>
      <c r="E892">
        <f t="shared" si="104"/>
        <v>0.004339122168323826</v>
      </c>
      <c r="F892" s="4">
        <f t="shared" si="105"/>
        <v>1.8827981191639264E-05</v>
      </c>
      <c r="G892" s="4">
        <f t="shared" si="100"/>
        <v>0.021048248372163937</v>
      </c>
      <c r="H892">
        <f t="shared" si="101"/>
        <v>0.008199493976207757</v>
      </c>
      <c r="I892" s="4">
        <f t="shared" si="106"/>
        <v>0.0003288788808150615</v>
      </c>
      <c r="J892">
        <f t="shared" si="107"/>
        <v>1.9710322058191724E-06</v>
      </c>
      <c r="K892" s="8">
        <f t="shared" si="102"/>
        <v>0.28587927898382315</v>
      </c>
    </row>
    <row r="893" spans="2:11" ht="12.75">
      <c r="B893" s="1">
        <v>38903</v>
      </c>
      <c r="C893" s="3">
        <v>952.44</v>
      </c>
      <c r="D893">
        <f t="shared" si="103"/>
        <v>0.986555074475358</v>
      </c>
      <c r="E893">
        <f t="shared" si="104"/>
        <v>-0.013536126922343872</v>
      </c>
      <c r="F893" s="4">
        <f t="shared" si="105"/>
        <v>0.0001832267320578026</v>
      </c>
      <c r="G893" s="4">
        <f t="shared" si="100"/>
        <v>0.021215240454965565</v>
      </c>
      <c r="H893">
        <f t="shared" si="101"/>
        <v>0.010011595321898928</v>
      </c>
      <c r="I893" s="4">
        <f t="shared" si="106"/>
        <v>0.00033148813210883695</v>
      </c>
      <c r="J893">
        <f t="shared" si="107"/>
        <v>2.4066334908410886E-06</v>
      </c>
      <c r="K893" s="8">
        <f t="shared" si="102"/>
        <v>0.2868281273768299</v>
      </c>
    </row>
    <row r="894" spans="2:11" ht="12.75">
      <c r="B894" s="2">
        <v>38904</v>
      </c>
      <c r="C894" s="3">
        <v>960.57</v>
      </c>
      <c r="D894">
        <f t="shared" si="103"/>
        <v>1.0085359707698123</v>
      </c>
      <c r="E894">
        <f t="shared" si="104"/>
        <v>0.008499745371308487</v>
      </c>
      <c r="F894" s="4">
        <f t="shared" si="105"/>
        <v>7.224567137708005E-05</v>
      </c>
      <c r="G894" s="4">
        <f t="shared" si="100"/>
        <v>0.0212402469734512</v>
      </c>
      <c r="H894">
        <f t="shared" si="101"/>
        <v>0.009688718639945578</v>
      </c>
      <c r="I894" s="4">
        <f t="shared" si="106"/>
        <v>0.000331878858960175</v>
      </c>
      <c r="J894">
        <f t="shared" si="107"/>
        <v>2.329018903833072E-06</v>
      </c>
      <c r="K894" s="8">
        <f t="shared" si="102"/>
        <v>0.2870321585015963</v>
      </c>
    </row>
    <row r="895" spans="2:11" ht="12.75">
      <c r="B895" s="1">
        <v>38905</v>
      </c>
      <c r="C895" s="3">
        <v>949.62</v>
      </c>
      <c r="D895">
        <f t="shared" si="103"/>
        <v>0.9886005184421749</v>
      </c>
      <c r="E895">
        <f t="shared" si="104"/>
        <v>-0.011464953688846258</v>
      </c>
      <c r="F895" s="4">
        <f t="shared" si="105"/>
        <v>0.0001314451630873894</v>
      </c>
      <c r="G895" s="4">
        <f t="shared" si="100"/>
        <v>0.0212935683252103</v>
      </c>
      <c r="H895">
        <f t="shared" si="101"/>
        <v>0.014098002632846265</v>
      </c>
      <c r="I895" s="4">
        <f t="shared" si="106"/>
        <v>0.0003327120050814109</v>
      </c>
      <c r="J895">
        <f t="shared" si="107"/>
        <v>3.3889429405880448E-06</v>
      </c>
      <c r="K895" s="8">
        <f t="shared" si="102"/>
        <v>0.28693338170245325</v>
      </c>
    </row>
    <row r="896" spans="2:11" ht="12.75">
      <c r="B896" s="2">
        <v>38908</v>
      </c>
      <c r="C896" s="3">
        <v>954.1</v>
      </c>
      <c r="D896">
        <f t="shared" si="103"/>
        <v>1.004717676544302</v>
      </c>
      <c r="E896">
        <f t="shared" si="104"/>
        <v>0.004706583184553517</v>
      </c>
      <c r="F896" s="4">
        <f t="shared" si="105"/>
        <v>2.2151925273121924E-05</v>
      </c>
      <c r="G896" s="4">
        <f t="shared" si="100"/>
        <v>0.021237763129570167</v>
      </c>
      <c r="H896">
        <f t="shared" si="101"/>
        <v>0.011066849372671573</v>
      </c>
      <c r="I896" s="4">
        <f t="shared" si="106"/>
        <v>0.00033184004889953386</v>
      </c>
      <c r="J896">
        <f t="shared" si="107"/>
        <v>2.660300329969128E-06</v>
      </c>
      <c r="K896" s="8">
        <f t="shared" si="102"/>
        <v>0.2868709416138051</v>
      </c>
    </row>
    <row r="897" spans="2:11" ht="12.75">
      <c r="B897" s="1">
        <v>38909</v>
      </c>
      <c r="C897" s="3">
        <v>939.37</v>
      </c>
      <c r="D897">
        <f t="shared" si="103"/>
        <v>0.9845613667330468</v>
      </c>
      <c r="E897">
        <f t="shared" si="104"/>
        <v>-0.015559049952684282</v>
      </c>
      <c r="F897" s="4">
        <f t="shared" si="105"/>
        <v>0.00024208403543012476</v>
      </c>
      <c r="G897" s="4">
        <f aca="true" t="shared" si="108" ref="G897:G960">SUM(F833:F897)</f>
        <v>0.021239512370227403</v>
      </c>
      <c r="H897">
        <f aca="true" t="shared" si="109" ref="H897:H960">(SUM(E833:E897))^2</f>
        <v>0.01856702714566252</v>
      </c>
      <c r="I897" s="4">
        <f t="shared" si="106"/>
        <v>0.00033186738078480317</v>
      </c>
      <c r="J897">
        <f t="shared" si="107"/>
        <v>4.463227679245798E-06</v>
      </c>
      <c r="K897" s="8">
        <f t="shared" si="102"/>
        <v>0.28609620458228613</v>
      </c>
    </row>
    <row r="898" spans="2:11" ht="12.75">
      <c r="B898" s="2">
        <v>38910</v>
      </c>
      <c r="C898" s="3">
        <v>937.87</v>
      </c>
      <c r="D898">
        <f t="shared" si="103"/>
        <v>0.9984031851134271</v>
      </c>
      <c r="E898">
        <f t="shared" si="104"/>
        <v>-0.0015980911542870545</v>
      </c>
      <c r="F898" s="4">
        <f t="shared" si="105"/>
        <v>2.5538953374105303E-06</v>
      </c>
      <c r="G898" s="4">
        <f t="shared" si="108"/>
        <v>0.021148549849515</v>
      </c>
      <c r="H898">
        <f t="shared" si="109"/>
        <v>0.016432312435752862</v>
      </c>
      <c r="I898" s="4">
        <f t="shared" si="106"/>
        <v>0.00033044609139867186</v>
      </c>
      <c r="J898">
        <f t="shared" si="107"/>
        <v>3.950075104748284E-06</v>
      </c>
      <c r="K898" s="8">
        <f t="shared" si="102"/>
        <v>0.2856991495848052</v>
      </c>
    </row>
    <row r="899" spans="2:11" ht="12.75">
      <c r="B899" s="1">
        <v>38911</v>
      </c>
      <c r="C899" s="3">
        <v>921.49</v>
      </c>
      <c r="D899">
        <f t="shared" si="103"/>
        <v>0.9825348928956039</v>
      </c>
      <c r="E899">
        <f t="shared" si="104"/>
        <v>-0.017619421471780798</v>
      </c>
      <c r="F899" s="4">
        <f t="shared" si="105"/>
        <v>0.00031044401300025023</v>
      </c>
      <c r="G899" s="4">
        <f t="shared" si="108"/>
        <v>0.021434495761714474</v>
      </c>
      <c r="H899">
        <f t="shared" si="109"/>
        <v>0.022727841481812117</v>
      </c>
      <c r="I899" s="4">
        <f t="shared" si="106"/>
        <v>0.00033491399627678866</v>
      </c>
      <c r="J899">
        <f t="shared" si="107"/>
        <v>5.463423433127913E-06</v>
      </c>
      <c r="K899" s="8">
        <f aca="true" t="shared" si="110" ref="K899:K962">SQRT(I899-J899)*SQRT(250)</f>
        <v>0.28698892524087966</v>
      </c>
    </row>
    <row r="900" spans="2:11" ht="12.75">
      <c r="B900" s="2">
        <v>38912</v>
      </c>
      <c r="C900" s="3">
        <v>906.05</v>
      </c>
      <c r="D900">
        <f t="shared" si="103"/>
        <v>0.9832445278841875</v>
      </c>
      <c r="E900">
        <f t="shared" si="104"/>
        <v>-0.016897433020881404</v>
      </c>
      <c r="F900" s="4">
        <f t="shared" si="105"/>
        <v>0.00028552324269517324</v>
      </c>
      <c r="G900" s="4">
        <f t="shared" si="108"/>
        <v>0.02161814185895948</v>
      </c>
      <c r="H900">
        <f t="shared" si="109"/>
        <v>0.024825648575341572</v>
      </c>
      <c r="I900" s="4">
        <f t="shared" si="106"/>
        <v>0.0003377834665462419</v>
      </c>
      <c r="J900">
        <f t="shared" si="107"/>
        <v>5.967703984457109E-06</v>
      </c>
      <c r="K900" s="8">
        <f t="shared" si="110"/>
        <v>0.2880172575392769</v>
      </c>
    </row>
    <row r="901" spans="2:11" ht="12.75">
      <c r="B901" s="1">
        <v>38915</v>
      </c>
      <c r="C901" s="3">
        <v>899.35</v>
      </c>
      <c r="D901">
        <f t="shared" si="103"/>
        <v>0.9926052646101209</v>
      </c>
      <c r="E901">
        <f t="shared" si="104"/>
        <v>-0.00742221198418695</v>
      </c>
      <c r="F901" s="4">
        <f t="shared" si="105"/>
        <v>5.508923073820839E-05</v>
      </c>
      <c r="G901" s="4">
        <f t="shared" si="108"/>
        <v>0.021651260706231377</v>
      </c>
      <c r="H901">
        <f t="shared" si="109"/>
        <v>0.025694975979908167</v>
      </c>
      <c r="I901" s="4">
        <f t="shared" si="106"/>
        <v>0.0003383009485348653</v>
      </c>
      <c r="J901">
        <f t="shared" si="107"/>
        <v>6.176676918247156E-06</v>
      </c>
      <c r="K901" s="8">
        <f t="shared" si="110"/>
        <v>0.2881511199078611</v>
      </c>
    </row>
    <row r="902" spans="2:11" ht="12.75">
      <c r="B902" s="2">
        <v>38916</v>
      </c>
      <c r="C902" s="3">
        <v>893.57</v>
      </c>
      <c r="D902">
        <f t="shared" si="103"/>
        <v>0.993573136153889</v>
      </c>
      <c r="E902">
        <f t="shared" si="104"/>
        <v>-0.006447605050582643</v>
      </c>
      <c r="F902" s="4">
        <f t="shared" si="105"/>
        <v>4.15716108882988E-05</v>
      </c>
      <c r="G902" s="4">
        <f t="shared" si="108"/>
        <v>0.021682310521688477</v>
      </c>
      <c r="H902">
        <f t="shared" si="109"/>
        <v>0.0288958732032582</v>
      </c>
      <c r="I902" s="4">
        <f t="shared" si="106"/>
        <v>0.00033878610190138245</v>
      </c>
      <c r="J902">
        <f t="shared" si="107"/>
        <v>6.946123366167837E-06</v>
      </c>
      <c r="K902" s="8">
        <f t="shared" si="110"/>
        <v>0.28802776712290024</v>
      </c>
    </row>
    <row r="903" spans="2:11" ht="12.75">
      <c r="B903" s="1">
        <v>38917</v>
      </c>
      <c r="C903" s="3">
        <v>929.54</v>
      </c>
      <c r="D903">
        <f t="shared" si="103"/>
        <v>1.040254260998019</v>
      </c>
      <c r="E903">
        <f t="shared" si="104"/>
        <v>0.03946516500135794</v>
      </c>
      <c r="F903" s="4">
        <f t="shared" si="105"/>
        <v>0.0015574992485844076</v>
      </c>
      <c r="G903" s="4">
        <f t="shared" si="108"/>
        <v>0.02308893405138075</v>
      </c>
      <c r="H903">
        <f t="shared" si="109"/>
        <v>0.013980590987430644</v>
      </c>
      <c r="I903" s="4">
        <f t="shared" si="106"/>
        <v>0.0003607645945528242</v>
      </c>
      <c r="J903">
        <f t="shared" si="107"/>
        <v>3.3607189873631355E-06</v>
      </c>
      <c r="K903" s="8">
        <f t="shared" si="110"/>
        <v>0.2989163242303191</v>
      </c>
    </row>
    <row r="904" spans="2:11" ht="12.75">
      <c r="B904" s="2">
        <v>38918</v>
      </c>
      <c r="C904" s="3">
        <v>928.55</v>
      </c>
      <c r="D904">
        <f t="shared" si="103"/>
        <v>0.9989349570755427</v>
      </c>
      <c r="E904">
        <f t="shared" si="104"/>
        <v>-0.0010656104856932786</v>
      </c>
      <c r="F904" s="4">
        <f t="shared" si="105"/>
        <v>1.1355257072194651E-06</v>
      </c>
      <c r="G904" s="4">
        <f t="shared" si="108"/>
        <v>0.02307991011845913</v>
      </c>
      <c r="H904">
        <f t="shared" si="109"/>
        <v>0.015004424859632944</v>
      </c>
      <c r="I904" s="4">
        <f t="shared" si="106"/>
        <v>0.0003606235956009239</v>
      </c>
      <c r="J904">
        <f t="shared" si="107"/>
        <v>3.606832898950227E-06</v>
      </c>
      <c r="K904" s="8">
        <f t="shared" si="110"/>
        <v>0.29875439858769176</v>
      </c>
    </row>
    <row r="905" spans="2:11" ht="12.75">
      <c r="B905" s="1">
        <v>38919</v>
      </c>
      <c r="C905" s="3">
        <v>914.6</v>
      </c>
      <c r="D905">
        <f t="shared" si="103"/>
        <v>0.984976576382532</v>
      </c>
      <c r="E905">
        <f t="shared" si="104"/>
        <v>-0.015137418415107058</v>
      </c>
      <c r="F905" s="4">
        <f t="shared" si="105"/>
        <v>0.00022914143627402226</v>
      </c>
      <c r="G905" s="4">
        <f t="shared" si="108"/>
        <v>0.02330348134044928</v>
      </c>
      <c r="H905">
        <f t="shared" si="109"/>
        <v>0.019597227755695543</v>
      </c>
      <c r="I905" s="4">
        <f t="shared" si="106"/>
        <v>0.00036411689594452</v>
      </c>
      <c r="J905">
        <f t="shared" si="107"/>
        <v>4.7108720566575825E-06</v>
      </c>
      <c r="K905" s="8">
        <f t="shared" si="110"/>
        <v>0.29975240778343315</v>
      </c>
    </row>
    <row r="906" spans="2:11" ht="12.75">
      <c r="B906" s="2">
        <v>38922</v>
      </c>
      <c r="C906" s="3">
        <v>931.96</v>
      </c>
      <c r="D906">
        <f aca="true" t="shared" si="111" ref="D906:D969">C906/C905</f>
        <v>1.018980975289744</v>
      </c>
      <c r="E906">
        <f aca="true" t="shared" si="112" ref="E906:E969">LN(D906)</f>
        <v>0.018803084085677435</v>
      </c>
      <c r="F906" s="4">
        <f aca="true" t="shared" si="113" ref="F906:F969">E906^2</f>
        <v>0.00035355597113305605</v>
      </c>
      <c r="G906" s="4">
        <f t="shared" si="108"/>
        <v>0.023652036384794954</v>
      </c>
      <c r="H906">
        <f t="shared" si="109"/>
        <v>0.014149278424701275</v>
      </c>
      <c r="I906" s="4">
        <f aca="true" t="shared" si="114" ref="I906:I969">(1/($C$3-1))*G906</f>
        <v>0.00036956306851242116</v>
      </c>
      <c r="J906">
        <f aca="true" t="shared" si="115" ref="J906:J969">(1/($C$3*($C$3-1)))*H906</f>
        <v>3.401268852091653E-06</v>
      </c>
      <c r="K906" s="8">
        <f t="shared" si="110"/>
        <v>0.30255652350442286</v>
      </c>
    </row>
    <row r="907" spans="2:11" ht="12.75">
      <c r="B907" s="1">
        <v>38923</v>
      </c>
      <c r="C907" s="3">
        <v>928.69</v>
      </c>
      <c r="D907">
        <f t="shared" si="111"/>
        <v>0.9964912657195588</v>
      </c>
      <c r="E907">
        <f t="shared" si="112"/>
        <v>-0.0035149043254935706</v>
      </c>
      <c r="F907" s="4">
        <f t="shared" si="113"/>
        <v>1.2354552417373412E-05</v>
      </c>
      <c r="G907" s="4">
        <f t="shared" si="108"/>
        <v>0.023540895344938494</v>
      </c>
      <c r="H907">
        <f t="shared" si="109"/>
        <v>0.017843215898422995</v>
      </c>
      <c r="I907" s="4">
        <f t="shared" si="114"/>
        <v>0.00036782648976466396</v>
      </c>
      <c r="J907">
        <f t="shared" si="115"/>
        <v>4.289234590967067E-06</v>
      </c>
      <c r="K907" s="8">
        <f t="shared" si="110"/>
        <v>0.3014702535797259</v>
      </c>
    </row>
    <row r="908" spans="2:11" ht="12.75">
      <c r="B908" s="2">
        <v>38924</v>
      </c>
      <c r="C908" s="3">
        <v>944.62</v>
      </c>
      <c r="D908">
        <f t="shared" si="111"/>
        <v>1.017153194284422</v>
      </c>
      <c r="E908">
        <f t="shared" si="112"/>
        <v>0.01700773923700686</v>
      </c>
      <c r="F908" s="4">
        <f t="shared" si="113"/>
        <v>0.00028926319395402265</v>
      </c>
      <c r="G908" s="4">
        <f t="shared" si="108"/>
        <v>0.02381938251707763</v>
      </c>
      <c r="H908">
        <f t="shared" si="109"/>
        <v>0.014364848709886727</v>
      </c>
      <c r="I908" s="4">
        <f t="shared" si="114"/>
        <v>0.000372177851829338</v>
      </c>
      <c r="J908">
        <f t="shared" si="115"/>
        <v>3.4530886321843096E-06</v>
      </c>
      <c r="K908" s="8">
        <f t="shared" si="110"/>
        <v>0.30361355503219617</v>
      </c>
    </row>
    <row r="909" spans="2:11" ht="12.75">
      <c r="B909" s="1">
        <v>38925</v>
      </c>
      <c r="C909" s="3">
        <v>951.98</v>
      </c>
      <c r="D909">
        <f t="shared" si="111"/>
        <v>1.007791492875442</v>
      </c>
      <c r="E909">
        <f t="shared" si="112"/>
        <v>0.007761295946178658</v>
      </c>
      <c r="F909" s="4">
        <f t="shared" si="113"/>
        <v>6.0237714764169265E-05</v>
      </c>
      <c r="G909" s="4">
        <f t="shared" si="108"/>
        <v>0.023875686466209148</v>
      </c>
      <c r="H909">
        <f t="shared" si="109"/>
        <v>0.012123943117307927</v>
      </c>
      <c r="I909" s="4">
        <f t="shared" si="114"/>
        <v>0.00037305760103451793</v>
      </c>
      <c r="J909">
        <f t="shared" si="115"/>
        <v>2.9144094031990213E-06</v>
      </c>
      <c r="K909" s="8">
        <f t="shared" si="110"/>
        <v>0.30419697222002345</v>
      </c>
    </row>
    <row r="910" spans="2:11" ht="12.75">
      <c r="B910" s="2">
        <v>38926</v>
      </c>
      <c r="C910" s="3">
        <v>955.05</v>
      </c>
      <c r="D910">
        <f t="shared" si="111"/>
        <v>1.0032248576650769</v>
      </c>
      <c r="E910">
        <f t="shared" si="112"/>
        <v>0.003219668963819511</v>
      </c>
      <c r="F910" s="4">
        <f t="shared" si="113"/>
        <v>1.0366268236582603E-05</v>
      </c>
      <c r="G910" s="4">
        <f t="shared" si="108"/>
        <v>0.023824582618101137</v>
      </c>
      <c r="H910">
        <f t="shared" si="109"/>
        <v>0.009810669055464084</v>
      </c>
      <c r="I910" s="4">
        <f t="shared" si="114"/>
        <v>0.00037225910340783026</v>
      </c>
      <c r="J910">
        <f t="shared" si="115"/>
        <v>2.3583339075634817E-06</v>
      </c>
      <c r="K910" s="8">
        <f t="shared" si="110"/>
        <v>0.3040973402959432</v>
      </c>
    </row>
    <row r="911" spans="2:11" ht="12.75">
      <c r="B911" s="1">
        <v>38929</v>
      </c>
      <c r="C911" s="3">
        <v>946.26</v>
      </c>
      <c r="D911">
        <f t="shared" si="111"/>
        <v>0.9907962933877807</v>
      </c>
      <c r="E911">
        <f t="shared" si="112"/>
        <v>-0.009246322403622652</v>
      </c>
      <c r="F911" s="4">
        <f t="shared" si="113"/>
        <v>8.549447799173418E-05</v>
      </c>
      <c r="G911" s="4">
        <f t="shared" si="108"/>
        <v>0.02390805074015951</v>
      </c>
      <c r="H911">
        <f t="shared" si="109"/>
        <v>0.011421548010232638</v>
      </c>
      <c r="I911" s="4">
        <f t="shared" si="114"/>
        <v>0.00037356329281499235</v>
      </c>
      <c r="J911">
        <f t="shared" si="115"/>
        <v>2.745564425536692E-06</v>
      </c>
      <c r="K911" s="8">
        <f t="shared" si="110"/>
        <v>0.30447402532459794</v>
      </c>
    </row>
    <row r="912" spans="2:11" ht="12.75">
      <c r="B912" s="2">
        <v>38930</v>
      </c>
      <c r="C912" s="3">
        <v>932.04</v>
      </c>
      <c r="D912">
        <f t="shared" si="111"/>
        <v>0.9849724177287426</v>
      </c>
      <c r="E912">
        <f t="shared" si="112"/>
        <v>-0.015141640507965178</v>
      </c>
      <c r="F912" s="4">
        <f t="shared" si="113"/>
        <v>0.00022926927727245198</v>
      </c>
      <c r="G912" s="4">
        <f t="shared" si="108"/>
        <v>0.024136288496753762</v>
      </c>
      <c r="H912">
        <f t="shared" si="109"/>
        <v>0.015136115465841747</v>
      </c>
      <c r="I912" s="4">
        <f t="shared" si="114"/>
        <v>0.00037712950776177753</v>
      </c>
      <c r="J912">
        <f t="shared" si="115"/>
        <v>3.6384892946734974E-06</v>
      </c>
      <c r="K912" s="8">
        <f t="shared" si="110"/>
        <v>0.30556955773894756</v>
      </c>
    </row>
    <row r="913" spans="2:11" ht="12.75">
      <c r="B913" s="1">
        <v>38931</v>
      </c>
      <c r="C913" s="3">
        <v>942.21</v>
      </c>
      <c r="D913">
        <f t="shared" si="111"/>
        <v>1.010911548860564</v>
      </c>
      <c r="E913">
        <f t="shared" si="112"/>
        <v>0.010852447447926768</v>
      </c>
      <c r="F913" s="4">
        <f t="shared" si="113"/>
        <v>0.00011777561561001222</v>
      </c>
      <c r="G913" s="4">
        <f t="shared" si="108"/>
        <v>0.024239390314876427</v>
      </c>
      <c r="H913">
        <f t="shared" si="109"/>
        <v>0.011738819854477119</v>
      </c>
      <c r="I913" s="4">
        <f t="shared" si="114"/>
        <v>0.00037874047366994417</v>
      </c>
      <c r="J913">
        <f t="shared" si="115"/>
        <v>2.821831695787769E-06</v>
      </c>
      <c r="K913" s="8">
        <f t="shared" si="110"/>
        <v>0.3065610224629659</v>
      </c>
    </row>
    <row r="914" spans="2:11" ht="12.75">
      <c r="B914" s="2">
        <v>38932</v>
      </c>
      <c r="C914" s="3">
        <v>938.38</v>
      </c>
      <c r="D914">
        <f t="shared" si="111"/>
        <v>0.9959350887806327</v>
      </c>
      <c r="E914">
        <f t="shared" si="112"/>
        <v>-0.004073195428315055</v>
      </c>
      <c r="F914" s="4">
        <f t="shared" si="113"/>
        <v>1.6590920997246667E-05</v>
      </c>
      <c r="G914" s="4">
        <f t="shared" si="108"/>
        <v>0.024096914267025104</v>
      </c>
      <c r="H914">
        <f t="shared" si="109"/>
        <v>0.00996140820755511</v>
      </c>
      <c r="I914" s="4">
        <f t="shared" si="114"/>
        <v>0.00037651428542226725</v>
      </c>
      <c r="J914">
        <f t="shared" si="115"/>
        <v>2.394569280662286E-06</v>
      </c>
      <c r="K914" s="8">
        <f t="shared" si="110"/>
        <v>0.30582663231870644</v>
      </c>
    </row>
    <row r="915" spans="2:11" ht="12.75">
      <c r="B915" s="1">
        <v>38933</v>
      </c>
      <c r="C915" s="3">
        <v>944.97</v>
      </c>
      <c r="D915">
        <f t="shared" si="111"/>
        <v>1.0070227413201476</v>
      </c>
      <c r="E915">
        <f t="shared" si="112"/>
        <v>0.006998196718912952</v>
      </c>
      <c r="F915" s="4">
        <f t="shared" si="113"/>
        <v>4.8974757316604E-05</v>
      </c>
      <c r="G915" s="4">
        <f t="shared" si="108"/>
        <v>0.02407036734328814</v>
      </c>
      <c r="H915">
        <f t="shared" si="109"/>
        <v>0.01030204271902956</v>
      </c>
      <c r="I915" s="4">
        <f t="shared" si="114"/>
        <v>0.0003760994897388772</v>
      </c>
      <c r="J915">
        <f t="shared" si="115"/>
        <v>2.4764525766897985E-06</v>
      </c>
      <c r="K915" s="8">
        <f t="shared" si="110"/>
        <v>0.30562355814064274</v>
      </c>
    </row>
    <row r="916" spans="2:11" ht="12.75">
      <c r="B916" s="2">
        <v>38936</v>
      </c>
      <c r="C916" s="3">
        <v>932.1</v>
      </c>
      <c r="D916">
        <f t="shared" si="111"/>
        <v>0.9863805200165084</v>
      </c>
      <c r="E916">
        <f t="shared" si="112"/>
        <v>-0.013713075890969397</v>
      </c>
      <c r="F916" s="4">
        <f t="shared" si="113"/>
        <v>0.00018804845039148614</v>
      </c>
      <c r="G916" s="4">
        <f t="shared" si="108"/>
        <v>0.02423708031504171</v>
      </c>
      <c r="H916">
        <f t="shared" si="109"/>
        <v>0.01223081616420218</v>
      </c>
      <c r="I916" s="4">
        <f t="shared" si="114"/>
        <v>0.0003787043799225267</v>
      </c>
      <c r="J916">
        <f t="shared" si="115"/>
        <v>2.940100039471678E-06</v>
      </c>
      <c r="K916" s="8">
        <f t="shared" si="110"/>
        <v>0.3064980749870442</v>
      </c>
    </row>
    <row r="917" spans="2:11" ht="12.75">
      <c r="B917" s="1">
        <v>38937</v>
      </c>
      <c r="C917" s="3">
        <v>932.75</v>
      </c>
      <c r="D917">
        <f t="shared" si="111"/>
        <v>1.000697350069735</v>
      </c>
      <c r="E917">
        <f t="shared" si="112"/>
        <v>0.0006971070341557344</v>
      </c>
      <c r="F917" s="4">
        <f t="shared" si="113"/>
        <v>4.859582170694043E-07</v>
      </c>
      <c r="G917" s="4">
        <f t="shared" si="108"/>
        <v>0.024218465715362812</v>
      </c>
      <c r="H917">
        <f t="shared" si="109"/>
        <v>0.013056794601988527</v>
      </c>
      <c r="I917" s="4">
        <f t="shared" si="114"/>
        <v>0.00037841352680254394</v>
      </c>
      <c r="J917">
        <f t="shared" si="115"/>
        <v>3.1386525485549344E-06</v>
      </c>
      <c r="K917" s="8">
        <f t="shared" si="110"/>
        <v>0.3062984142360147</v>
      </c>
    </row>
    <row r="918" spans="2:11" ht="12.75">
      <c r="B918" s="2">
        <v>38938</v>
      </c>
      <c r="C918" s="3">
        <v>941.06</v>
      </c>
      <c r="D918">
        <f t="shared" si="111"/>
        <v>1.008909139640847</v>
      </c>
      <c r="E918">
        <f t="shared" si="112"/>
        <v>0.008869687406771954</v>
      </c>
      <c r="F918" s="4">
        <f t="shared" si="113"/>
        <v>7.867135469384899E-05</v>
      </c>
      <c r="G918" s="4">
        <f t="shared" si="108"/>
        <v>0.024210294217324176</v>
      </c>
      <c r="H918">
        <f t="shared" si="109"/>
        <v>0.01315966790691033</v>
      </c>
      <c r="I918" s="4">
        <f t="shared" si="114"/>
        <v>0.00037828584714569025</v>
      </c>
      <c r="J918">
        <f t="shared" si="115"/>
        <v>3.1633817083919063E-06</v>
      </c>
      <c r="K918" s="8">
        <f t="shared" si="110"/>
        <v>0.306236210072102</v>
      </c>
    </row>
    <row r="919" spans="2:11" ht="12.75">
      <c r="B919" s="1">
        <v>38939</v>
      </c>
      <c r="C919" s="3">
        <v>932.94</v>
      </c>
      <c r="D919">
        <f t="shared" si="111"/>
        <v>0.9913714322147367</v>
      </c>
      <c r="E919">
        <f t="shared" si="112"/>
        <v>-0.008666009410259225</v>
      </c>
      <c r="F919" s="4">
        <f t="shared" si="113"/>
        <v>7.509971909870144E-05</v>
      </c>
      <c r="G919" s="4">
        <f t="shared" si="108"/>
        <v>0.024282825942787488</v>
      </c>
      <c r="H919">
        <f t="shared" si="109"/>
        <v>0.014830151410807837</v>
      </c>
      <c r="I919" s="4">
        <f t="shared" si="114"/>
        <v>0.0003794191553560545</v>
      </c>
      <c r="J919">
        <f t="shared" si="115"/>
        <v>3.5649402429826535E-06</v>
      </c>
      <c r="K919" s="8">
        <f t="shared" si="110"/>
        <v>0.3065347513386826</v>
      </c>
    </row>
    <row r="920" spans="2:11" ht="12.75">
      <c r="B920" s="2">
        <v>38940</v>
      </c>
      <c r="C920" s="3">
        <v>937.13</v>
      </c>
      <c r="D920">
        <f t="shared" si="111"/>
        <v>1.0044911784251933</v>
      </c>
      <c r="E920">
        <f t="shared" si="112"/>
        <v>0.004481123178732891</v>
      </c>
      <c r="F920" s="4">
        <f t="shared" si="113"/>
        <v>2.0080464942977172E-05</v>
      </c>
      <c r="G920" s="4">
        <f t="shared" si="108"/>
        <v>0.024302789733959454</v>
      </c>
      <c r="H920">
        <f t="shared" si="109"/>
        <v>0.01383906639145812</v>
      </c>
      <c r="I920" s="4">
        <f t="shared" si="114"/>
        <v>0.00037973108959311647</v>
      </c>
      <c r="J920">
        <f t="shared" si="115"/>
        <v>3.3266986517928175E-06</v>
      </c>
      <c r="K920" s="8">
        <f t="shared" si="110"/>
        <v>0.3067590222557943</v>
      </c>
    </row>
    <row r="921" spans="2:11" ht="12.75">
      <c r="B921" s="1">
        <v>38943</v>
      </c>
      <c r="C921" s="3">
        <v>945.37</v>
      </c>
      <c r="D921">
        <f t="shared" si="111"/>
        <v>1.008792803559805</v>
      </c>
      <c r="E921">
        <f t="shared" si="112"/>
        <v>0.00875437197917588</v>
      </c>
      <c r="F921" s="4">
        <f t="shared" si="113"/>
        <v>7.66390287497798E-05</v>
      </c>
      <c r="G921" s="4">
        <f t="shared" si="108"/>
        <v>0.024336550315524005</v>
      </c>
      <c r="H921">
        <f t="shared" si="109"/>
        <v>0.0104728668306642</v>
      </c>
      <c r="I921" s="4">
        <f t="shared" si="114"/>
        <v>0.0003802585986800626</v>
      </c>
      <c r="J921">
        <f t="shared" si="115"/>
        <v>2.51751606506351E-06</v>
      </c>
      <c r="K921" s="8">
        <f t="shared" si="110"/>
        <v>0.3073032226543512</v>
      </c>
    </row>
    <row r="922" spans="2:11" ht="12.75">
      <c r="B922" s="2">
        <v>38944</v>
      </c>
      <c r="C922" s="3">
        <v>959.33</v>
      </c>
      <c r="D922">
        <f t="shared" si="111"/>
        <v>1.0147667050995908</v>
      </c>
      <c r="E922">
        <f t="shared" si="112"/>
        <v>0.014658738882315005</v>
      </c>
      <c r="F922" s="4">
        <f t="shared" si="113"/>
        <v>0.00021487862561989375</v>
      </c>
      <c r="G922" s="4">
        <f t="shared" si="108"/>
        <v>0.02453793418919889</v>
      </c>
      <c r="H922">
        <f t="shared" si="109"/>
        <v>0.007056800786367735</v>
      </c>
      <c r="I922" s="4">
        <f t="shared" si="114"/>
        <v>0.00038340522170623266</v>
      </c>
      <c r="J922">
        <f t="shared" si="115"/>
        <v>1.6963463428768595E-06</v>
      </c>
      <c r="K922" s="8">
        <f t="shared" si="110"/>
        <v>0.3089129632126806</v>
      </c>
    </row>
    <row r="923" spans="2:11" ht="12.75">
      <c r="B923" s="1">
        <v>38945</v>
      </c>
      <c r="C923" s="3">
        <v>967.99</v>
      </c>
      <c r="D923">
        <f t="shared" si="111"/>
        <v>1.0090271335202694</v>
      </c>
      <c r="E923">
        <f t="shared" si="112"/>
        <v>0.008986632506700306</v>
      </c>
      <c r="F923" s="4">
        <f t="shared" si="113"/>
        <v>8.075956381048263E-05</v>
      </c>
      <c r="G923" s="4">
        <f t="shared" si="108"/>
        <v>0.02378420765089862</v>
      </c>
      <c r="H923">
        <f t="shared" si="109"/>
        <v>0.0021280378698542474</v>
      </c>
      <c r="I923" s="4">
        <f t="shared" si="114"/>
        <v>0.00037162824454529096</v>
      </c>
      <c r="J923">
        <f t="shared" si="115"/>
        <v>5.115475648688095E-07</v>
      </c>
      <c r="K923" s="8">
        <f t="shared" si="110"/>
        <v>0.3045967403717668</v>
      </c>
    </row>
    <row r="924" spans="2:11" ht="12.75">
      <c r="B924" s="2">
        <v>38946</v>
      </c>
      <c r="C924" s="3">
        <v>979.85</v>
      </c>
      <c r="D924">
        <f t="shared" si="111"/>
        <v>1.012252192687941</v>
      </c>
      <c r="E924">
        <f t="shared" si="112"/>
        <v>0.012177742080359426</v>
      </c>
      <c r="F924" s="4">
        <f t="shared" si="113"/>
        <v>0.0001482974021757567</v>
      </c>
      <c r="G924" s="4">
        <f t="shared" si="108"/>
        <v>0.023668421233567452</v>
      </c>
      <c r="H924">
        <f t="shared" si="109"/>
        <v>0.0003133701079397234</v>
      </c>
      <c r="I924" s="4">
        <f t="shared" si="114"/>
        <v>0.00036981908177449144</v>
      </c>
      <c r="J924">
        <f t="shared" si="115"/>
        <v>7.532935287012582E-08</v>
      </c>
      <c r="K924" s="8">
        <f t="shared" si="110"/>
        <v>0.3040327911680011</v>
      </c>
    </row>
    <row r="925" spans="2:11" ht="12.75">
      <c r="B925" s="1">
        <v>38947</v>
      </c>
      <c r="C925" s="3">
        <v>978.15</v>
      </c>
      <c r="D925">
        <f t="shared" si="111"/>
        <v>0.9982650405674337</v>
      </c>
      <c r="E925">
        <f t="shared" si="112"/>
        <v>-0.0017364662177422662</v>
      </c>
      <c r="F925" s="4">
        <f t="shared" si="113"/>
        <v>3.0153149253601313E-06</v>
      </c>
      <c r="G925" s="4">
        <f t="shared" si="108"/>
        <v>0.023653099393379506</v>
      </c>
      <c r="H925">
        <f t="shared" si="109"/>
        <v>0.0005626820203426673</v>
      </c>
      <c r="I925" s="4">
        <f t="shared" si="114"/>
        <v>0.0003695796780215548</v>
      </c>
      <c r="J925">
        <f t="shared" si="115"/>
        <v>1.3526010104391043E-07</v>
      </c>
      <c r="K925" s="8">
        <f t="shared" si="110"/>
        <v>0.3039096979040447</v>
      </c>
    </row>
    <row r="926" spans="2:11" ht="12.75">
      <c r="B926" s="2">
        <v>38950</v>
      </c>
      <c r="C926" s="3">
        <v>977.69</v>
      </c>
      <c r="D926">
        <f t="shared" si="111"/>
        <v>0.9995297244798855</v>
      </c>
      <c r="E926">
        <f t="shared" si="112"/>
        <v>-0.00047038613432767815</v>
      </c>
      <c r="F926" s="4">
        <f t="shared" si="113"/>
        <v>2.2126311536773648E-07</v>
      </c>
      <c r="G926" s="4">
        <f t="shared" si="108"/>
        <v>0.021687474488906112</v>
      </c>
      <c r="H926">
        <f t="shared" si="109"/>
        <v>0.00040588380783120764</v>
      </c>
      <c r="I926" s="4">
        <f t="shared" si="114"/>
        <v>0.000338866788889158</v>
      </c>
      <c r="J926">
        <f t="shared" si="115"/>
        <v>9.756822303634799E-08</v>
      </c>
      <c r="K926" s="8">
        <f t="shared" si="110"/>
        <v>0.29101942403649006</v>
      </c>
    </row>
    <row r="927" spans="2:11" ht="12.75">
      <c r="B927" s="1">
        <v>38951</v>
      </c>
      <c r="C927" s="3">
        <v>982.92</v>
      </c>
      <c r="D927">
        <f t="shared" si="111"/>
        <v>1.005349343861551</v>
      </c>
      <c r="E927">
        <f t="shared" si="112"/>
        <v>0.005335086942517566</v>
      </c>
      <c r="F927" s="4">
        <f t="shared" si="113"/>
        <v>2.846315268422143E-05</v>
      </c>
      <c r="G927" s="4">
        <f t="shared" si="108"/>
        <v>0.021643689399642077</v>
      </c>
      <c r="H927">
        <f t="shared" si="109"/>
        <v>0.0011547451790351714</v>
      </c>
      <c r="I927" s="4">
        <f t="shared" si="114"/>
        <v>0.00033818264686940745</v>
      </c>
      <c r="J927">
        <f t="shared" si="115"/>
        <v>2.775829757296085E-07</v>
      </c>
      <c r="K927" s="8">
        <f t="shared" si="110"/>
        <v>0.29064801044118543</v>
      </c>
    </row>
    <row r="928" spans="2:11" ht="12.75">
      <c r="B928" s="2">
        <v>38952</v>
      </c>
      <c r="C928" s="3">
        <v>972.19</v>
      </c>
      <c r="D928">
        <f t="shared" si="111"/>
        <v>0.9890835469824605</v>
      </c>
      <c r="E928">
        <f t="shared" si="112"/>
        <v>-0.010976474706449676</v>
      </c>
      <c r="F928" s="4">
        <f t="shared" si="113"/>
        <v>0.00012048299698132951</v>
      </c>
      <c r="G928" s="4">
        <f t="shared" si="108"/>
        <v>0.02176165040431404</v>
      </c>
      <c r="H928">
        <f t="shared" si="109"/>
        <v>0.0004586874115098004</v>
      </c>
      <c r="I928" s="4">
        <f t="shared" si="114"/>
        <v>0.0003400257875674069</v>
      </c>
      <c r="J928">
        <f t="shared" si="115"/>
        <v>1.1026139699754818E-07</v>
      </c>
      <c r="K928" s="8">
        <f t="shared" si="110"/>
        <v>0.2915113746367409</v>
      </c>
    </row>
    <row r="929" spans="2:11" ht="12.75">
      <c r="B929" s="1">
        <v>38953</v>
      </c>
      <c r="C929" s="3">
        <v>971.78</v>
      </c>
      <c r="D929">
        <f t="shared" si="111"/>
        <v>0.9995782717370061</v>
      </c>
      <c r="E929">
        <f t="shared" si="112"/>
        <v>-0.000421817215367851</v>
      </c>
      <c r="F929" s="4">
        <f t="shared" si="113"/>
        <v>1.77929763180688E-07</v>
      </c>
      <c r="G929" s="4">
        <f t="shared" si="108"/>
        <v>0.019378527364503545</v>
      </c>
      <c r="H929">
        <f t="shared" si="109"/>
        <v>0.0048740274400248034</v>
      </c>
      <c r="I929" s="4">
        <f t="shared" si="114"/>
        <v>0.0003027894900703679</v>
      </c>
      <c r="J929">
        <f t="shared" si="115"/>
        <v>1.1716412115444239E-06</v>
      </c>
      <c r="K929" s="8">
        <f t="shared" si="110"/>
        <v>0.27459872944845515</v>
      </c>
    </row>
    <row r="930" spans="2:11" ht="12.75">
      <c r="B930" s="2">
        <v>38954</v>
      </c>
      <c r="C930" s="3">
        <v>972.59</v>
      </c>
      <c r="D930">
        <f t="shared" si="111"/>
        <v>1.000833521990574</v>
      </c>
      <c r="E930">
        <f t="shared" si="112"/>
        <v>0.0008331748040312589</v>
      </c>
      <c r="F930" s="4">
        <f t="shared" si="113"/>
        <v>6.941802540725267E-07</v>
      </c>
      <c r="G930" s="4">
        <f t="shared" si="108"/>
        <v>0.016517505795426296</v>
      </c>
      <c r="H930">
        <f t="shared" si="109"/>
        <v>0.0002942049375509594</v>
      </c>
      <c r="I930" s="4">
        <f t="shared" si="114"/>
        <v>0.0002580860280535359</v>
      </c>
      <c r="J930">
        <f t="shared" si="115"/>
        <v>7.072234075744217E-08</v>
      </c>
      <c r="K930" s="8">
        <f t="shared" si="110"/>
        <v>0.25397603514543377</v>
      </c>
    </row>
    <row r="931" spans="2:11" ht="12.75">
      <c r="B931" s="1">
        <v>38957</v>
      </c>
      <c r="C931" s="3">
        <v>978.3</v>
      </c>
      <c r="D931">
        <f t="shared" si="111"/>
        <v>1.0058709219712314</v>
      </c>
      <c r="E931">
        <f t="shared" si="112"/>
        <v>0.005853755265658341</v>
      </c>
      <c r="F931" s="4">
        <f t="shared" si="113"/>
        <v>3.426645071022276E-05</v>
      </c>
      <c r="G931" s="4">
        <f t="shared" si="108"/>
        <v>0.01597020695309604</v>
      </c>
      <c r="H931">
        <f t="shared" si="109"/>
        <v>0.0022204662418087062</v>
      </c>
      <c r="I931" s="4">
        <f t="shared" si="114"/>
        <v>0.00024953448364212563</v>
      </c>
      <c r="J931">
        <f t="shared" si="115"/>
        <v>5.337659235117083E-07</v>
      </c>
      <c r="K931" s="8">
        <f t="shared" si="110"/>
        <v>0.2494998585764198</v>
      </c>
    </row>
    <row r="932" spans="2:11" ht="12.75">
      <c r="B932" s="2">
        <v>38958</v>
      </c>
      <c r="C932" s="3">
        <v>985.46</v>
      </c>
      <c r="D932">
        <f t="shared" si="111"/>
        <v>1.0073188183583768</v>
      </c>
      <c r="E932">
        <f t="shared" si="112"/>
        <v>0.00729216577191571</v>
      </c>
      <c r="F932" s="4">
        <f t="shared" si="113"/>
        <v>5.317568164509904E-05</v>
      </c>
      <c r="G932" s="4">
        <f t="shared" si="108"/>
        <v>0.014303316211361503</v>
      </c>
      <c r="H932">
        <f t="shared" si="109"/>
        <v>0.00016745151113050174</v>
      </c>
      <c r="I932" s="4">
        <f t="shared" si="114"/>
        <v>0.00022348931580252348</v>
      </c>
      <c r="J932">
        <f t="shared" si="115"/>
        <v>4.0252767098678304E-08</v>
      </c>
      <c r="K932" s="8">
        <f t="shared" si="110"/>
        <v>0.23635199546197233</v>
      </c>
    </row>
    <row r="933" spans="2:11" ht="12.75">
      <c r="B933" s="1">
        <v>38959</v>
      </c>
      <c r="C933" s="3">
        <v>993.9</v>
      </c>
      <c r="D933">
        <f t="shared" si="111"/>
        <v>1.0085645282406186</v>
      </c>
      <c r="E933">
        <f t="shared" si="112"/>
        <v>0.008528060738661022</v>
      </c>
      <c r="F933" s="4">
        <f t="shared" si="113"/>
        <v>7.272781996229157E-05</v>
      </c>
      <c r="G933" s="4">
        <f t="shared" si="108"/>
        <v>0.014373266137944532</v>
      </c>
      <c r="H933">
        <f t="shared" si="109"/>
        <v>0.0005352313605793538</v>
      </c>
      <c r="I933" s="4">
        <f t="shared" si="114"/>
        <v>0.0002245822834053833</v>
      </c>
      <c r="J933">
        <f t="shared" si="115"/>
        <v>1.2866138475465236E-07</v>
      </c>
      <c r="K933" s="8">
        <f t="shared" si="110"/>
        <v>0.2368826829997439</v>
      </c>
    </row>
    <row r="934" spans="2:11" ht="12.75">
      <c r="B934" s="2">
        <v>38960</v>
      </c>
      <c r="C934" s="3">
        <v>994.16</v>
      </c>
      <c r="D934">
        <f t="shared" si="111"/>
        <v>1.0002615957339773</v>
      </c>
      <c r="E934">
        <f t="shared" si="112"/>
        <v>0.0002615615237793403</v>
      </c>
      <c r="F934" s="4">
        <f t="shared" si="113"/>
        <v>6.841443072177041E-08</v>
      </c>
      <c r="G934" s="4">
        <f t="shared" si="108"/>
        <v>0.013126060106106426</v>
      </c>
      <c r="H934">
        <f t="shared" si="109"/>
        <v>0.0034472635938105254</v>
      </c>
      <c r="I934" s="4">
        <f t="shared" si="114"/>
        <v>0.0002050946891579129</v>
      </c>
      <c r="J934">
        <f t="shared" si="115"/>
        <v>8.286691331275302E-07</v>
      </c>
      <c r="K934" s="8">
        <f t="shared" si="110"/>
        <v>0.22597899240017055</v>
      </c>
    </row>
    <row r="935" spans="2:11" ht="12.75">
      <c r="B935" s="1">
        <v>38961</v>
      </c>
      <c r="C935" s="3">
        <v>997.57</v>
      </c>
      <c r="D935">
        <f t="shared" si="111"/>
        <v>1.0034300313832785</v>
      </c>
      <c r="E935">
        <f t="shared" si="112"/>
        <v>0.0034241622426950855</v>
      </c>
      <c r="F935" s="4">
        <f t="shared" si="113"/>
        <v>1.1724887064298638E-05</v>
      </c>
      <c r="G935" s="4">
        <f t="shared" si="108"/>
        <v>0.013011840797836358</v>
      </c>
      <c r="H935">
        <f t="shared" si="109"/>
        <v>0.002592345194244388</v>
      </c>
      <c r="I935" s="4">
        <f t="shared" si="114"/>
        <v>0.0002033100124661931</v>
      </c>
      <c r="J935">
        <f t="shared" si="115"/>
        <v>6.231599024625933E-07</v>
      </c>
      <c r="K935" s="8">
        <f t="shared" si="110"/>
        <v>0.2251037830444718</v>
      </c>
    </row>
    <row r="936" spans="2:11" ht="12.75">
      <c r="B936" s="2">
        <v>38964</v>
      </c>
      <c r="C936" s="3">
        <v>1011.58</v>
      </c>
      <c r="D936">
        <f t="shared" si="111"/>
        <v>1.014044127229167</v>
      </c>
      <c r="E936">
        <f t="shared" si="112"/>
        <v>0.013946422199593885</v>
      </c>
      <c r="F936" s="4">
        <f t="shared" si="113"/>
        <v>0.00019450269216932513</v>
      </c>
      <c r="G936" s="4">
        <f t="shared" si="108"/>
        <v>0.012984076627410796</v>
      </c>
      <c r="H936">
        <f t="shared" si="109"/>
        <v>0.0024952905601123955</v>
      </c>
      <c r="I936" s="4">
        <f t="shared" si="114"/>
        <v>0.00020287619730329368</v>
      </c>
      <c r="J936">
        <f t="shared" si="115"/>
        <v>5.998294615654797E-07</v>
      </c>
      <c r="K936" s="8">
        <f t="shared" si="110"/>
        <v>0.2248757255917856</v>
      </c>
    </row>
    <row r="937" spans="2:11" ht="12.75">
      <c r="B937" s="1">
        <v>38965</v>
      </c>
      <c r="C937" s="3">
        <v>1008.25</v>
      </c>
      <c r="D937">
        <f t="shared" si="111"/>
        <v>0.9967081199707388</v>
      </c>
      <c r="E937">
        <f t="shared" si="112"/>
        <v>-0.003297310186550438</v>
      </c>
      <c r="F937" s="4">
        <f t="shared" si="113"/>
        <v>1.0872254466329285E-05</v>
      </c>
      <c r="G937" s="4">
        <f t="shared" si="108"/>
        <v>0.012932076985070753</v>
      </c>
      <c r="H937">
        <f t="shared" si="109"/>
        <v>0.002979495292707533</v>
      </c>
      <c r="I937" s="4">
        <f t="shared" si="114"/>
        <v>0.00020206370289173052</v>
      </c>
      <c r="J937">
        <f t="shared" si="115"/>
        <v>7.162248299777725E-07</v>
      </c>
      <c r="K937" s="8">
        <f t="shared" si="110"/>
        <v>0.22435879638525028</v>
      </c>
    </row>
    <row r="938" spans="2:11" ht="12.75">
      <c r="B938" s="2">
        <v>38966</v>
      </c>
      <c r="C938" s="3">
        <v>1001.94</v>
      </c>
      <c r="D938">
        <f t="shared" si="111"/>
        <v>0.9937416315397968</v>
      </c>
      <c r="E938">
        <f t="shared" si="112"/>
        <v>-0.006278034141081391</v>
      </c>
      <c r="F938" s="4">
        <f t="shared" si="113"/>
        <v>3.941371267658356E-05</v>
      </c>
      <c r="G938" s="4">
        <f t="shared" si="108"/>
        <v>0.012958762055848281</v>
      </c>
      <c r="H938">
        <f t="shared" si="109"/>
        <v>0.0026909576691382473</v>
      </c>
      <c r="I938" s="4">
        <f t="shared" si="114"/>
        <v>0.0002024806571226294</v>
      </c>
      <c r="J938">
        <f t="shared" si="115"/>
        <v>6.468648243120787E-07</v>
      </c>
      <c r="K938" s="8">
        <f t="shared" si="110"/>
        <v>0.22462957969639555</v>
      </c>
    </row>
    <row r="939" spans="2:11" ht="12.75">
      <c r="B939" s="1">
        <v>38967</v>
      </c>
      <c r="C939" s="3">
        <v>989.53</v>
      </c>
      <c r="D939">
        <f t="shared" si="111"/>
        <v>0.9876140287841586</v>
      </c>
      <c r="E939">
        <f t="shared" si="112"/>
        <v>-0.012463316686770134</v>
      </c>
      <c r="F939" s="4">
        <f t="shared" si="113"/>
        <v>0.00015533426283472287</v>
      </c>
      <c r="G939" s="4">
        <f t="shared" si="108"/>
        <v>0.012728411374861</v>
      </c>
      <c r="H939">
        <f t="shared" si="109"/>
        <v>0.0034869010590059843</v>
      </c>
      <c r="I939" s="4">
        <f t="shared" si="114"/>
        <v>0.00019888142773220313</v>
      </c>
      <c r="J939">
        <f t="shared" si="115"/>
        <v>8.381973699533617E-07</v>
      </c>
      <c r="K939" s="8">
        <f t="shared" si="110"/>
        <v>0.22251024154083884</v>
      </c>
    </row>
    <row r="940" spans="2:11" ht="12.75">
      <c r="B940" s="2">
        <v>38968</v>
      </c>
      <c r="C940" s="3">
        <v>999.08</v>
      </c>
      <c r="D940">
        <f t="shared" si="111"/>
        <v>1.0096510464563986</v>
      </c>
      <c r="E940">
        <f t="shared" si="112"/>
        <v>0.009604772596769215</v>
      </c>
      <c r="F940" s="4">
        <f t="shared" si="113"/>
        <v>9.225165663564884E-05</v>
      </c>
      <c r="G940" s="4">
        <f t="shared" si="108"/>
        <v>0.010854265972348457</v>
      </c>
      <c r="H940">
        <f t="shared" si="109"/>
        <v>0.012768736982999669</v>
      </c>
      <c r="I940" s="4">
        <f t="shared" si="114"/>
        <v>0.00016959790581794464</v>
      </c>
      <c r="J940">
        <f t="shared" si="115"/>
        <v>3.0694079286056897E-06</v>
      </c>
      <c r="K940" s="8">
        <f t="shared" si="110"/>
        <v>0.20403951693810377</v>
      </c>
    </row>
    <row r="941" spans="2:11" ht="12.75">
      <c r="B941" s="1">
        <v>38971</v>
      </c>
      <c r="C941" s="3">
        <v>993.11</v>
      </c>
      <c r="D941">
        <f t="shared" si="111"/>
        <v>0.9940245025423389</v>
      </c>
      <c r="E941">
        <f t="shared" si="112"/>
        <v>-0.005993422184371317</v>
      </c>
      <c r="F941" s="4">
        <f t="shared" si="113"/>
        <v>3.592110948011425E-05</v>
      </c>
      <c r="G941" s="4">
        <f t="shared" si="108"/>
        <v>0.0101164260377533</v>
      </c>
      <c r="H941">
        <f t="shared" si="109"/>
        <v>0.006270874504279286</v>
      </c>
      <c r="I941" s="4">
        <f t="shared" si="114"/>
        <v>0.0001580691568398953</v>
      </c>
      <c r="J941">
        <f t="shared" si="115"/>
        <v>1.5074217558363669E-06</v>
      </c>
      <c r="K941" s="8">
        <f t="shared" si="110"/>
        <v>0.19783941409894726</v>
      </c>
    </row>
    <row r="942" spans="2:11" ht="12.75">
      <c r="B942" s="2">
        <v>38972</v>
      </c>
      <c r="C942" s="3">
        <v>1011.69</v>
      </c>
      <c r="D942">
        <f t="shared" si="111"/>
        <v>1.0187089043509783</v>
      </c>
      <c r="E942">
        <f t="shared" si="112"/>
        <v>0.018536045471901186</v>
      </c>
      <c r="F942" s="4">
        <f t="shared" si="113"/>
        <v>0.00034358498173638844</v>
      </c>
      <c r="G942" s="4">
        <f t="shared" si="108"/>
        <v>0.010175728084612565</v>
      </c>
      <c r="H942">
        <f t="shared" si="109"/>
        <v>0.013129857638669088</v>
      </c>
      <c r="I942" s="4">
        <f t="shared" si="114"/>
        <v>0.00015899575132207133</v>
      </c>
      <c r="J942">
        <f t="shared" si="115"/>
        <v>3.1562157785262233E-06</v>
      </c>
      <c r="K942" s="8">
        <f t="shared" si="110"/>
        <v>0.19738258252917423</v>
      </c>
    </row>
    <row r="943" spans="2:11" ht="12.75">
      <c r="B943" s="1">
        <v>38973</v>
      </c>
      <c r="C943" s="3">
        <v>1022.14</v>
      </c>
      <c r="D943">
        <f t="shared" si="111"/>
        <v>1.0103292510551651</v>
      </c>
      <c r="E943">
        <f t="shared" si="112"/>
        <v>0.01027626887332794</v>
      </c>
      <c r="F943" s="4">
        <f t="shared" si="113"/>
        <v>0.00010560170195692868</v>
      </c>
      <c r="G943" s="4">
        <f t="shared" si="108"/>
        <v>0.009554322181947206</v>
      </c>
      <c r="H943">
        <f t="shared" si="109"/>
        <v>0.023050811891071547</v>
      </c>
      <c r="I943" s="4">
        <f t="shared" si="114"/>
        <v>0.0001492862840929251</v>
      </c>
      <c r="J943">
        <f t="shared" si="115"/>
        <v>5.541060550738353E-06</v>
      </c>
      <c r="K943" s="8">
        <f t="shared" si="110"/>
        <v>0.1895687365721117</v>
      </c>
    </row>
    <row r="944" spans="2:11" ht="12.75">
      <c r="B944" s="2">
        <v>38974</v>
      </c>
      <c r="C944" s="3">
        <v>1027.87</v>
      </c>
      <c r="D944">
        <f t="shared" si="111"/>
        <v>1.0056058856908054</v>
      </c>
      <c r="E944">
        <f t="shared" si="112"/>
        <v>0.00559023119125671</v>
      </c>
      <c r="F944" s="4">
        <f t="shared" si="113"/>
        <v>3.125068477169942E-05</v>
      </c>
      <c r="G944" s="4">
        <f t="shared" si="108"/>
        <v>0.008997277813924062</v>
      </c>
      <c r="H944">
        <f t="shared" si="109"/>
        <v>0.017731685487827293</v>
      </c>
      <c r="I944" s="4">
        <f t="shared" si="114"/>
        <v>0.00014058246584256346</v>
      </c>
      <c r="J944">
        <f t="shared" si="115"/>
        <v>4.26242439611233E-06</v>
      </c>
      <c r="K944" s="8">
        <f t="shared" si="110"/>
        <v>0.1846077202112977</v>
      </c>
    </row>
    <row r="945" spans="2:11" ht="12.75">
      <c r="B945" s="1">
        <v>38975</v>
      </c>
      <c r="C945" s="3">
        <v>1025.47</v>
      </c>
      <c r="D945">
        <f t="shared" si="111"/>
        <v>0.99766507437711</v>
      </c>
      <c r="E945">
        <f t="shared" si="112"/>
        <v>-0.0023376558124097637</v>
      </c>
      <c r="F945" s="4">
        <f t="shared" si="113"/>
        <v>5.464634697293152E-06</v>
      </c>
      <c r="G945" s="4">
        <f t="shared" si="108"/>
        <v>0.008246828235288646</v>
      </c>
      <c r="H945">
        <f t="shared" si="109"/>
        <v>0.010676846105636517</v>
      </c>
      <c r="I945" s="4">
        <f t="shared" si="114"/>
        <v>0.0001288566911763851</v>
      </c>
      <c r="J945">
        <f t="shared" si="115"/>
        <v>2.566549544624163E-06</v>
      </c>
      <c r="K945" s="8">
        <f t="shared" si="110"/>
        <v>0.17768662135326968</v>
      </c>
    </row>
    <row r="946" spans="2:11" ht="12.75">
      <c r="B946" s="2">
        <v>38978</v>
      </c>
      <c r="C946" s="3">
        <v>1032.11</v>
      </c>
      <c r="D946">
        <f t="shared" si="111"/>
        <v>1.0064750797195432</v>
      </c>
      <c r="E946">
        <f t="shared" si="112"/>
        <v>0.006454206446475341</v>
      </c>
      <c r="F946" s="4">
        <f t="shared" si="113"/>
        <v>4.1656780853723846E-05</v>
      </c>
      <c r="G946" s="4">
        <f t="shared" si="108"/>
        <v>0.008020714526003158</v>
      </c>
      <c r="H946">
        <f t="shared" si="109"/>
        <v>0.01591299644513857</v>
      </c>
      <c r="I946" s="4">
        <f t="shared" si="114"/>
        <v>0.00012532366446879934</v>
      </c>
      <c r="J946">
        <f t="shared" si="115"/>
        <v>3.8252395300813874E-06</v>
      </c>
      <c r="K946" s="8">
        <f t="shared" si="110"/>
        <v>0.17428312091157735</v>
      </c>
    </row>
    <row r="947" spans="2:11" ht="12.75">
      <c r="B947" s="1">
        <v>38979</v>
      </c>
      <c r="C947" s="3">
        <v>1026.69</v>
      </c>
      <c r="D947">
        <f t="shared" si="111"/>
        <v>0.9947486217554332</v>
      </c>
      <c r="E947">
        <f t="shared" si="112"/>
        <v>-0.005265215194597979</v>
      </c>
      <c r="F947" s="4">
        <f t="shared" si="113"/>
        <v>2.7722491045425438E-05</v>
      </c>
      <c r="G947" s="4">
        <f t="shared" si="108"/>
        <v>0.007902167044299645</v>
      </c>
      <c r="H947">
        <f t="shared" si="109"/>
        <v>0.01183467627127654</v>
      </c>
      <c r="I947" s="4">
        <f t="shared" si="114"/>
        <v>0.00012347136006718196</v>
      </c>
      <c r="J947">
        <f t="shared" si="115"/>
        <v>2.8448741036722454E-06</v>
      </c>
      <c r="K947" s="8">
        <f t="shared" si="110"/>
        <v>0.17365661948476777</v>
      </c>
    </row>
    <row r="948" spans="2:11" ht="12.75">
      <c r="B948" s="2">
        <v>38980</v>
      </c>
      <c r="C948" s="3">
        <v>1039.97</v>
      </c>
      <c r="D948">
        <f t="shared" si="111"/>
        <v>1.0129347709629977</v>
      </c>
      <c r="E948">
        <f t="shared" si="112"/>
        <v>0.012851831251536786</v>
      </c>
      <c r="F948" s="4">
        <f t="shared" si="113"/>
        <v>0.00016516956651797758</v>
      </c>
      <c r="G948" s="4">
        <f t="shared" si="108"/>
        <v>0.008063759498786061</v>
      </c>
      <c r="H948">
        <f t="shared" si="109"/>
        <v>0.01525977331754814</v>
      </c>
      <c r="I948" s="4">
        <f t="shared" si="114"/>
        <v>0.0001259962421685322</v>
      </c>
      <c r="J948">
        <f t="shared" si="115"/>
        <v>3.668214739795226E-06</v>
      </c>
      <c r="K948" s="8">
        <f t="shared" si="110"/>
        <v>0.17487711930719882</v>
      </c>
    </row>
    <row r="949" spans="2:11" ht="12.75">
      <c r="B949" s="1">
        <v>38981</v>
      </c>
      <c r="C949" s="3">
        <v>1041.08</v>
      </c>
      <c r="D949">
        <f t="shared" si="111"/>
        <v>1.0010673384809177</v>
      </c>
      <c r="E949">
        <f t="shared" si="112"/>
        <v>0.0010667692801851368</v>
      </c>
      <c r="F949" s="4">
        <f t="shared" si="113"/>
        <v>1.137996697146715E-06</v>
      </c>
      <c r="G949" s="4">
        <f t="shared" si="108"/>
        <v>0.008020998062660205</v>
      </c>
      <c r="H949">
        <f t="shared" si="109"/>
        <v>0.01391728887270493</v>
      </c>
      <c r="I949" s="4">
        <f t="shared" si="114"/>
        <v>0.0001253280947290657</v>
      </c>
      <c r="J949">
        <f t="shared" si="115"/>
        <v>3.3455021328617625E-06</v>
      </c>
      <c r="K949" s="8">
        <f t="shared" si="110"/>
        <v>0.17463003220824014</v>
      </c>
    </row>
    <row r="950" spans="2:11" ht="12.75">
      <c r="B950" s="2">
        <v>38982</v>
      </c>
      <c r="C950" s="3">
        <v>1028.69</v>
      </c>
      <c r="D950">
        <f t="shared" si="111"/>
        <v>0.988098897298959</v>
      </c>
      <c r="E950">
        <f t="shared" si="112"/>
        <v>-0.011972487763060188</v>
      </c>
      <c r="F950" s="4">
        <f t="shared" si="113"/>
        <v>0.00014334046323662594</v>
      </c>
      <c r="G950" s="4">
        <f t="shared" si="108"/>
        <v>0.008150163761904847</v>
      </c>
      <c r="H950">
        <f t="shared" si="109"/>
        <v>0.010451817961069554</v>
      </c>
      <c r="I950" s="4">
        <f t="shared" si="114"/>
        <v>0.00012734630877976323</v>
      </c>
      <c r="J950">
        <f t="shared" si="115"/>
        <v>2.51245624064172E-06</v>
      </c>
      <c r="K950" s="8">
        <f t="shared" si="110"/>
        <v>0.1766591722350707</v>
      </c>
    </row>
    <row r="951" spans="2:11" ht="12.75">
      <c r="B951" s="1">
        <v>38985</v>
      </c>
      <c r="C951" s="3">
        <v>1017.35</v>
      </c>
      <c r="D951">
        <f t="shared" si="111"/>
        <v>0.988976270791006</v>
      </c>
      <c r="E951">
        <f t="shared" si="112"/>
        <v>-0.011084940780726821</v>
      </c>
      <c r="F951" s="4">
        <f t="shared" si="113"/>
        <v>0.00012287591211222054</v>
      </c>
      <c r="G951" s="4">
        <f t="shared" si="108"/>
        <v>0.008273009988460582</v>
      </c>
      <c r="H951">
        <f t="shared" si="109"/>
        <v>0.008339614032007633</v>
      </c>
      <c r="I951" s="4">
        <f t="shared" si="114"/>
        <v>0.0001292657810696966</v>
      </c>
      <c r="J951">
        <f t="shared" si="115"/>
        <v>2.0047149115402965E-06</v>
      </c>
      <c r="K951" s="8">
        <f t="shared" si="110"/>
        <v>0.17836834511633243</v>
      </c>
    </row>
    <row r="952" spans="2:11" ht="12.75">
      <c r="B952" s="2">
        <v>38986</v>
      </c>
      <c r="C952" s="3">
        <v>1025.2</v>
      </c>
      <c r="D952">
        <f t="shared" si="111"/>
        <v>1.0077161252273064</v>
      </c>
      <c r="E952">
        <f t="shared" si="112"/>
        <v>0.007686508188004255</v>
      </c>
      <c r="F952" s="4">
        <f t="shared" si="113"/>
        <v>5.908240812425646E-05</v>
      </c>
      <c r="G952" s="4">
        <f t="shared" si="108"/>
        <v>0.008146030010618217</v>
      </c>
      <c r="H952">
        <f t="shared" si="109"/>
        <v>0.012689676467533311</v>
      </c>
      <c r="I952" s="4">
        <f t="shared" si="114"/>
        <v>0.00012728171891590964</v>
      </c>
      <c r="J952">
        <f t="shared" si="115"/>
        <v>3.0504029970032E-06</v>
      </c>
      <c r="K952" s="8">
        <f t="shared" si="110"/>
        <v>0.17623231536732023</v>
      </c>
    </row>
    <row r="953" spans="2:11" ht="12.75">
      <c r="B953" s="1">
        <v>38987</v>
      </c>
      <c r="C953" s="3">
        <v>1040.65</v>
      </c>
      <c r="D953">
        <f t="shared" si="111"/>
        <v>1.0150702301989856</v>
      </c>
      <c r="E953">
        <f t="shared" si="112"/>
        <v>0.01495780241434439</v>
      </c>
      <c r="F953" s="4">
        <f t="shared" si="113"/>
        <v>0.00022373585306656685</v>
      </c>
      <c r="G953" s="4">
        <f t="shared" si="108"/>
        <v>0.008368080250072405</v>
      </c>
      <c r="H953">
        <f t="shared" si="109"/>
        <v>0.015953699419970466</v>
      </c>
      <c r="I953" s="4">
        <f t="shared" si="114"/>
        <v>0.00013075125390738134</v>
      </c>
      <c r="J953">
        <f t="shared" si="115"/>
        <v>3.835023899031362E-06</v>
      </c>
      <c r="K953" s="8">
        <f t="shared" si="110"/>
        <v>0.17812652105199686</v>
      </c>
    </row>
    <row r="954" spans="2:11" ht="12.75">
      <c r="B954" s="2">
        <v>38988</v>
      </c>
      <c r="C954" s="3">
        <v>1038.7</v>
      </c>
      <c r="D954">
        <f t="shared" si="111"/>
        <v>0.9981261711430356</v>
      </c>
      <c r="E954">
        <f t="shared" si="112"/>
        <v>-0.0018755866704947225</v>
      </c>
      <c r="F954" s="4">
        <f t="shared" si="113"/>
        <v>3.5178253585374787E-06</v>
      </c>
      <c r="G954" s="4">
        <f t="shared" si="108"/>
        <v>0.007628256181809762</v>
      </c>
      <c r="H954">
        <f t="shared" si="109"/>
        <v>0.009441634017506622</v>
      </c>
      <c r="I954" s="4">
        <f t="shared" si="114"/>
        <v>0.00011919150284077753</v>
      </c>
      <c r="J954">
        <f t="shared" si="115"/>
        <v>2.2696235619006303E-06</v>
      </c>
      <c r="K954" s="8">
        <f t="shared" si="110"/>
        <v>0.17096920722667935</v>
      </c>
    </row>
    <row r="955" spans="2:11" ht="12.75">
      <c r="B955" s="1">
        <v>38989</v>
      </c>
      <c r="C955" s="3">
        <v>1039.34</v>
      </c>
      <c r="D955">
        <f t="shared" si="111"/>
        <v>1.0006161548088957</v>
      </c>
      <c r="E955">
        <f t="shared" si="112"/>
        <v>0.000615965063459098</v>
      </c>
      <c r="F955" s="4">
        <f t="shared" si="113"/>
        <v>3.7941295940217063E-07</v>
      </c>
      <c r="G955" s="4">
        <f t="shared" si="108"/>
        <v>0.007412157493946024</v>
      </c>
      <c r="H955">
        <f t="shared" si="109"/>
        <v>0.00690076466675233</v>
      </c>
      <c r="I955" s="4">
        <f t="shared" si="114"/>
        <v>0.00011581496084290662</v>
      </c>
      <c r="J955">
        <f t="shared" si="115"/>
        <v>1.6588376602770024E-06</v>
      </c>
      <c r="K955" s="8">
        <f t="shared" si="110"/>
        <v>0.16893498985011188</v>
      </c>
    </row>
    <row r="956" spans="2:11" ht="12.75">
      <c r="B956" s="2">
        <v>38992</v>
      </c>
      <c r="C956" s="3">
        <v>1043.36</v>
      </c>
      <c r="D956">
        <f t="shared" si="111"/>
        <v>1.0038678392056497</v>
      </c>
      <c r="E956">
        <f t="shared" si="112"/>
        <v>0.0038603783476672143</v>
      </c>
      <c r="F956" s="4">
        <f t="shared" si="113"/>
        <v>1.4902520987137851E-05</v>
      </c>
      <c r="G956" s="4">
        <f t="shared" si="108"/>
        <v>0.007402520042955618</v>
      </c>
      <c r="H956">
        <f t="shared" si="109"/>
        <v>0.0067203000131484765</v>
      </c>
      <c r="I956" s="4">
        <f t="shared" si="114"/>
        <v>0.00011566437567118154</v>
      </c>
      <c r="J956">
        <f t="shared" si="115"/>
        <v>1.6154567339299224E-06</v>
      </c>
      <c r="K956" s="8">
        <f t="shared" si="110"/>
        <v>0.1688556476233854</v>
      </c>
    </row>
    <row r="957" spans="2:11" ht="12.75">
      <c r="B957" s="1">
        <v>38993</v>
      </c>
      <c r="C957" s="3">
        <v>1034.15</v>
      </c>
      <c r="D957">
        <f t="shared" si="111"/>
        <v>0.9911727495782857</v>
      </c>
      <c r="E957">
        <f t="shared" si="112"/>
        <v>-0.00886644139955936</v>
      </c>
      <c r="F957" s="4">
        <f t="shared" si="113"/>
        <v>7.861378309182015E-05</v>
      </c>
      <c r="G957" s="4">
        <f t="shared" si="108"/>
        <v>0.0074623058448558</v>
      </c>
      <c r="H957">
        <f t="shared" si="109"/>
        <v>0.004729570437831412</v>
      </c>
      <c r="I957" s="4">
        <f t="shared" si="114"/>
        <v>0.00011659852882587187</v>
      </c>
      <c r="J957">
        <f t="shared" si="115"/>
        <v>1.136915970632551E-06</v>
      </c>
      <c r="K957" s="8">
        <f t="shared" si="110"/>
        <v>0.1698982142749294</v>
      </c>
    </row>
    <row r="958" spans="2:11" ht="12.75">
      <c r="B958" s="2">
        <v>38994</v>
      </c>
      <c r="C958" s="3">
        <v>1046.87</v>
      </c>
      <c r="D958">
        <f t="shared" si="111"/>
        <v>1.012299956486003</v>
      </c>
      <c r="E958">
        <f t="shared" si="112"/>
        <v>0.012224926637289874</v>
      </c>
      <c r="F958" s="4">
        <f t="shared" si="113"/>
        <v>0.0001494488312871195</v>
      </c>
      <c r="G958" s="4">
        <f t="shared" si="108"/>
        <v>0.007428527944085116</v>
      </c>
      <c r="H958">
        <f t="shared" si="109"/>
        <v>0.008936474096578372</v>
      </c>
      <c r="I958" s="4">
        <f t="shared" si="114"/>
        <v>0.00011607074912632994</v>
      </c>
      <c r="J958">
        <f t="shared" si="115"/>
        <v>2.14819088860057E-06</v>
      </c>
      <c r="K958" s="8">
        <f t="shared" si="110"/>
        <v>0.16876207974373966</v>
      </c>
    </row>
    <row r="959" spans="2:11" ht="12.75">
      <c r="B959" s="1">
        <v>38995</v>
      </c>
      <c r="C959" s="3">
        <v>1060.34</v>
      </c>
      <c r="D959">
        <f t="shared" si="111"/>
        <v>1.012866927125622</v>
      </c>
      <c r="E959">
        <f t="shared" si="112"/>
        <v>0.012784851509674641</v>
      </c>
      <c r="F959" s="4">
        <f t="shared" si="113"/>
        <v>0.00016345242812442994</v>
      </c>
      <c r="G959" s="4">
        <f t="shared" si="108"/>
        <v>0.007519734700832466</v>
      </c>
      <c r="H959">
        <f t="shared" si="109"/>
        <v>0.009765003474086112</v>
      </c>
      <c r="I959" s="4">
        <f t="shared" si="114"/>
        <v>0.00011749585470050728</v>
      </c>
      <c r="J959">
        <f t="shared" si="115"/>
        <v>2.347356604347623E-06</v>
      </c>
      <c r="K959" s="8">
        <f t="shared" si="110"/>
        <v>0.16966768850915578</v>
      </c>
    </row>
    <row r="960" spans="2:11" ht="12.75">
      <c r="B960" s="2">
        <v>38996</v>
      </c>
      <c r="C960" s="3">
        <v>1059.82</v>
      </c>
      <c r="D960">
        <f t="shared" si="111"/>
        <v>0.9995095912631797</v>
      </c>
      <c r="E960">
        <f t="shared" si="112"/>
        <v>-0.0004905290265138628</v>
      </c>
      <c r="F960" s="4">
        <f t="shared" si="113"/>
        <v>2.406187258526379E-07</v>
      </c>
      <c r="G960" s="4">
        <f t="shared" si="108"/>
        <v>0.00738853015647093</v>
      </c>
      <c r="H960">
        <f t="shared" si="109"/>
        <v>0.012054383568541063</v>
      </c>
      <c r="I960" s="4">
        <f t="shared" si="114"/>
        <v>0.00011544578369485828</v>
      </c>
      <c r="J960">
        <f t="shared" si="115"/>
        <v>2.897688357822371E-06</v>
      </c>
      <c r="K960" s="8">
        <f t="shared" si="110"/>
        <v>0.1677409426295768</v>
      </c>
    </row>
    <row r="961" spans="2:11" ht="12.75">
      <c r="B961" s="1">
        <v>38999</v>
      </c>
      <c r="C961" s="3">
        <v>1066.93</v>
      </c>
      <c r="D961">
        <f t="shared" si="111"/>
        <v>1.0067086863807062</v>
      </c>
      <c r="E961">
        <f t="shared" si="112"/>
        <v>0.00668628328530663</v>
      </c>
      <c r="F961" s="4">
        <f t="shared" si="113"/>
        <v>4.4706384171370824E-05</v>
      </c>
      <c r="G961" s="4">
        <f aca="true" t="shared" si="116" ref="G961:G1024">SUM(F897:F961)</f>
        <v>0.007411084615369179</v>
      </c>
      <c r="H961">
        <f aca="true" t="shared" si="117" ref="H961:H1024">(SUM(E897:E961))^2</f>
        <v>0.01249301505657822</v>
      </c>
      <c r="I961" s="4">
        <f t="shared" si="114"/>
        <v>0.00011579819711514343</v>
      </c>
      <c r="J961">
        <f t="shared" si="115"/>
        <v>3.0031286193697644E-06</v>
      </c>
      <c r="K961" s="8">
        <f t="shared" si="110"/>
        <v>0.1679248853623054</v>
      </c>
    </row>
    <row r="962" spans="2:11" ht="12.75">
      <c r="B962" s="2">
        <v>39000</v>
      </c>
      <c r="C962" s="3">
        <v>1071.3</v>
      </c>
      <c r="D962">
        <f t="shared" si="111"/>
        <v>1.004095863833616</v>
      </c>
      <c r="E962">
        <f t="shared" si="112"/>
        <v>0.004087498617422373</v>
      </c>
      <c r="F962" s="4">
        <f t="shared" si="113"/>
        <v>1.670764494742981E-05</v>
      </c>
      <c r="G962" s="4">
        <f t="shared" si="116"/>
        <v>0.007185708224886484</v>
      </c>
      <c r="H962">
        <f t="shared" si="117"/>
        <v>0.017270876145674987</v>
      </c>
      <c r="I962" s="4">
        <f t="shared" si="114"/>
        <v>0.00011227669101385132</v>
      </c>
      <c r="J962">
        <f t="shared" si="115"/>
        <v>4.151652919633411E-06</v>
      </c>
      <c r="K962" s="8">
        <f t="shared" si="110"/>
        <v>0.16441185943706882</v>
      </c>
    </row>
    <row r="963" spans="2:11" ht="12.75">
      <c r="B963" s="1">
        <v>39001</v>
      </c>
      <c r="C963" s="3">
        <v>1080.17</v>
      </c>
      <c r="D963">
        <f t="shared" si="111"/>
        <v>1.0082796602258939</v>
      </c>
      <c r="E963">
        <f t="shared" si="112"/>
        <v>0.008245571869914365</v>
      </c>
      <c r="F963" s="4">
        <f t="shared" si="113"/>
        <v>6.798945546192308E-05</v>
      </c>
      <c r="G963" s="4">
        <f t="shared" si="116"/>
        <v>0.007251143785010998</v>
      </c>
      <c r="H963">
        <f t="shared" si="117"/>
        <v>0.019955056750725925</v>
      </c>
      <c r="I963" s="4">
        <f t="shared" si="114"/>
        <v>0.00011329912164079684</v>
      </c>
      <c r="J963">
        <f t="shared" si="115"/>
        <v>4.7968886420014246E-06</v>
      </c>
      <c r="K963" s="8">
        <f aca="true" t="shared" si="118" ref="K963:K1026">SQRT(I963-J963)*SQRT(250)</f>
        <v>0.1646983856924495</v>
      </c>
    </row>
    <row r="964" spans="2:11" ht="12.75">
      <c r="B964" s="2">
        <v>39002</v>
      </c>
      <c r="C964" s="3">
        <v>1097.27</v>
      </c>
      <c r="D964">
        <f t="shared" si="111"/>
        <v>1.0158308414416248</v>
      </c>
      <c r="E964">
        <f t="shared" si="112"/>
        <v>0.015706840650448223</v>
      </c>
      <c r="F964" s="4">
        <f t="shared" si="113"/>
        <v>0.00024670484321857275</v>
      </c>
      <c r="G964" s="4">
        <f t="shared" si="116"/>
        <v>0.007187404615229321</v>
      </c>
      <c r="H964">
        <f t="shared" si="117"/>
        <v>0.030481189938214647</v>
      </c>
      <c r="I964" s="4">
        <f t="shared" si="114"/>
        <v>0.00011230319711295814</v>
      </c>
      <c r="J964">
        <f t="shared" si="115"/>
        <v>7.3272091197631365E-06</v>
      </c>
      <c r="K964" s="8">
        <f t="shared" si="118"/>
        <v>0.1619999907354897</v>
      </c>
    </row>
    <row r="965" spans="2:11" ht="12.75">
      <c r="B965" s="1">
        <v>39003</v>
      </c>
      <c r="C965" s="3">
        <v>1092.12</v>
      </c>
      <c r="D965">
        <f t="shared" si="111"/>
        <v>0.9953065334876556</v>
      </c>
      <c r="E965">
        <f t="shared" si="112"/>
        <v>-0.004704515411610486</v>
      </c>
      <c r="F965" s="4">
        <f t="shared" si="113"/>
        <v>2.2132465258080584E-05</v>
      </c>
      <c r="G965" s="4">
        <f t="shared" si="116"/>
        <v>0.006924013837792229</v>
      </c>
      <c r="H965">
        <f t="shared" si="117"/>
        <v>0.03488734675512327</v>
      </c>
      <c r="I965" s="4">
        <f t="shared" si="114"/>
        <v>0.00010818771621550358</v>
      </c>
      <c r="J965">
        <f t="shared" si="115"/>
        <v>8.386381431520016E-06</v>
      </c>
      <c r="K965" s="8">
        <f t="shared" si="118"/>
        <v>0.15795674628199927</v>
      </c>
    </row>
    <row r="966" spans="2:11" ht="12.75">
      <c r="B966" s="2">
        <v>39006</v>
      </c>
      <c r="C966" s="3">
        <v>1093.3</v>
      </c>
      <c r="D966">
        <f t="shared" si="111"/>
        <v>1.0010804673479106</v>
      </c>
      <c r="E966">
        <f t="shared" si="112"/>
        <v>0.001079884063174546</v>
      </c>
      <c r="F966" s="4">
        <f t="shared" si="113"/>
        <v>1.1661495898983669E-06</v>
      </c>
      <c r="G966" s="4">
        <f t="shared" si="116"/>
        <v>0.006870090756643919</v>
      </c>
      <c r="H966">
        <f t="shared" si="117"/>
        <v>0.038135701717989114</v>
      </c>
      <c r="I966" s="4">
        <f t="shared" si="114"/>
        <v>0.00010734516807256124</v>
      </c>
      <c r="J966">
        <f t="shared" si="115"/>
        <v>9.16723598990123E-06</v>
      </c>
      <c r="K966" s="8">
        <f t="shared" si="118"/>
        <v>0.15666678978221582</v>
      </c>
    </row>
    <row r="967" spans="2:11" ht="12.75">
      <c r="B967" s="1">
        <v>39007</v>
      </c>
      <c r="C967" s="3">
        <v>1077.5</v>
      </c>
      <c r="D967">
        <f t="shared" si="111"/>
        <v>0.9855483398884113</v>
      </c>
      <c r="E967">
        <f t="shared" si="112"/>
        <v>-0.014557102462536201</v>
      </c>
      <c r="F967" s="4">
        <f t="shared" si="113"/>
        <v>0.00021190923210477752</v>
      </c>
      <c r="G967" s="4">
        <f t="shared" si="116"/>
        <v>0.007040428377860397</v>
      </c>
      <c r="H967">
        <f t="shared" si="117"/>
        <v>0.03503416125071218</v>
      </c>
      <c r="I967" s="4">
        <f t="shared" si="114"/>
        <v>0.0001100066934040687</v>
      </c>
      <c r="J967">
        <f t="shared" si="115"/>
        <v>8.421673377575044E-06</v>
      </c>
      <c r="K967" s="8">
        <f t="shared" si="118"/>
        <v>0.1593620249828152</v>
      </c>
    </row>
    <row r="968" spans="2:11" ht="12.75">
      <c r="B968" s="2">
        <v>39008</v>
      </c>
      <c r="C968" s="3">
        <v>1091.28</v>
      </c>
      <c r="D968">
        <f t="shared" si="111"/>
        <v>1.0127888631090487</v>
      </c>
      <c r="E968">
        <f t="shared" si="112"/>
        <v>0.012707776206961932</v>
      </c>
      <c r="F968" s="4">
        <f t="shared" si="113"/>
        <v>0.0001614875761262278</v>
      </c>
      <c r="G968" s="4">
        <f t="shared" si="116"/>
        <v>0.005644416705402215</v>
      </c>
      <c r="H968">
        <f t="shared" si="117"/>
        <v>0.02573353626651584</v>
      </c>
      <c r="I968" s="4">
        <f t="shared" si="114"/>
        <v>8.819401102190961E-05</v>
      </c>
      <c r="J968">
        <f t="shared" si="115"/>
        <v>6.185946217912462E-06</v>
      </c>
      <c r="K968" s="8">
        <f t="shared" si="118"/>
        <v>0.1431852513389535</v>
      </c>
    </row>
    <row r="969" spans="2:11" ht="12.75">
      <c r="B969" s="1">
        <v>39009</v>
      </c>
      <c r="C969" s="3">
        <v>1089.89</v>
      </c>
      <c r="D969">
        <f t="shared" si="111"/>
        <v>0.9987262664027565</v>
      </c>
      <c r="E969">
        <f t="shared" si="112"/>
        <v>-0.001274545485374537</v>
      </c>
      <c r="F969" s="4">
        <f t="shared" si="113"/>
        <v>1.624466194288614E-06</v>
      </c>
      <c r="G969" s="4">
        <f t="shared" si="116"/>
        <v>0.0056449056458892834</v>
      </c>
      <c r="H969">
        <f t="shared" si="117"/>
        <v>0.025666546569761618</v>
      </c>
      <c r="I969" s="4">
        <f t="shared" si="114"/>
        <v>8.820165071702005E-05</v>
      </c>
      <c r="J969">
        <f t="shared" si="115"/>
        <v>6.169842925423466E-06</v>
      </c>
      <c r="K969" s="8">
        <f t="shared" si="118"/>
        <v>0.14320597734696394</v>
      </c>
    </row>
    <row r="970" spans="2:11" ht="12.75">
      <c r="B970" s="2">
        <v>39010</v>
      </c>
      <c r="C970" s="3">
        <v>1094.22</v>
      </c>
      <c r="D970">
        <f aca="true" t="shared" si="119" ref="D970:D1033">C970/C969</f>
        <v>1.003972877996862</v>
      </c>
      <c r="E970">
        <f aca="true" t="shared" si="120" ref="E970:E1033">LN(D970)</f>
        <v>0.003965006957305568</v>
      </c>
      <c r="F970" s="4">
        <f aca="true" t="shared" si="121" ref="F970:F1033">E970^2</f>
        <v>1.572128017148156E-05</v>
      </c>
      <c r="G970" s="4">
        <f t="shared" si="116"/>
        <v>0.005431485489786742</v>
      </c>
      <c r="H970">
        <f t="shared" si="117"/>
        <v>0.03215216519304728</v>
      </c>
      <c r="I970" s="4">
        <f aca="true" t="shared" si="122" ref="I970:I1033">(1/($C$3-1))*G970</f>
        <v>8.486696077791785E-05</v>
      </c>
      <c r="J970">
        <f aca="true" t="shared" si="123" ref="J970:J1033">(1/($C$3*($C$3-1)))*H970</f>
        <v>7.72888586371329E-06</v>
      </c>
      <c r="K970" s="8">
        <f t="shared" si="118"/>
        <v>0.13886871040141163</v>
      </c>
    </row>
    <row r="971" spans="2:11" ht="12.75">
      <c r="B971" s="1">
        <v>39013</v>
      </c>
      <c r="C971" s="3">
        <v>1099.16</v>
      </c>
      <c r="D971">
        <f t="shared" si="119"/>
        <v>1.0045146314269526</v>
      </c>
      <c r="E971">
        <f t="shared" si="120"/>
        <v>0.0045044710472610695</v>
      </c>
      <c r="F971" s="4">
        <f t="shared" si="121"/>
        <v>2.0290259415613235E-05</v>
      </c>
      <c r="G971" s="4">
        <f t="shared" si="116"/>
        <v>0.005098219778069299</v>
      </c>
      <c r="H971">
        <f t="shared" si="117"/>
        <v>0.02722883981554262</v>
      </c>
      <c r="I971" s="4">
        <f t="shared" si="122"/>
        <v>7.96596840323328E-05</v>
      </c>
      <c r="J971">
        <f t="shared" si="123"/>
        <v>6.545394186428515E-06</v>
      </c>
      <c r="K971" s="8">
        <f t="shared" si="118"/>
        <v>0.13519827092635492</v>
      </c>
    </row>
    <row r="972" spans="2:11" ht="12.75">
      <c r="B972" s="2">
        <v>39014</v>
      </c>
      <c r="C972" s="3">
        <v>1097.79</v>
      </c>
      <c r="D972">
        <f t="shared" si="119"/>
        <v>0.9987535936533352</v>
      </c>
      <c r="E972">
        <f t="shared" si="120"/>
        <v>-0.0012471837571020204</v>
      </c>
      <c r="F972" s="4">
        <f t="shared" si="121"/>
        <v>1.5554673239791116E-06</v>
      </c>
      <c r="G972" s="4">
        <f t="shared" si="116"/>
        <v>0.0050874206929759054</v>
      </c>
      <c r="H972">
        <f t="shared" si="117"/>
        <v>0.02798238293133465</v>
      </c>
      <c r="I972" s="4">
        <f t="shared" si="122"/>
        <v>7.949094832774852E-05</v>
      </c>
      <c r="J972">
        <f t="shared" si="123"/>
        <v>6.726534358493906E-06</v>
      </c>
      <c r="K972" s="8">
        <f t="shared" si="118"/>
        <v>0.13487439895070394</v>
      </c>
    </row>
    <row r="973" spans="2:11" ht="12.75">
      <c r="B973" s="1">
        <v>39015</v>
      </c>
      <c r="C973" s="3">
        <v>1099.81</v>
      </c>
      <c r="D973">
        <f t="shared" si="119"/>
        <v>1.0018400604851565</v>
      </c>
      <c r="E973">
        <f t="shared" si="120"/>
        <v>0.001838369647706368</v>
      </c>
      <c r="F973" s="4">
        <f t="shared" si="121"/>
        <v>3.3796029616080357E-06</v>
      </c>
      <c r="G973" s="4">
        <f t="shared" si="116"/>
        <v>0.00480153710198349</v>
      </c>
      <c r="H973">
        <f t="shared" si="117"/>
        <v>0.023137447954551197</v>
      </c>
      <c r="I973" s="4">
        <f t="shared" si="122"/>
        <v>7.502401721849203E-05</v>
      </c>
      <c r="J973">
        <f t="shared" si="123"/>
        <v>5.5618865275363455E-06</v>
      </c>
      <c r="K973" s="8">
        <f t="shared" si="118"/>
        <v>0.1317783467521843</v>
      </c>
    </row>
    <row r="974" spans="2:11" ht="12.75">
      <c r="B974" s="2">
        <v>39016</v>
      </c>
      <c r="C974" s="3">
        <v>1094.62</v>
      </c>
      <c r="D974">
        <f t="shared" si="119"/>
        <v>0.9952810030823506</v>
      </c>
      <c r="E974">
        <f t="shared" si="120"/>
        <v>-0.004730166537057052</v>
      </c>
      <c r="F974" s="4">
        <f t="shared" si="121"/>
        <v>2.23744754682943E-05</v>
      </c>
      <c r="G974" s="4">
        <f t="shared" si="116"/>
        <v>0.004763673862687615</v>
      </c>
      <c r="H974">
        <f t="shared" si="117"/>
        <v>0.019493332213300744</v>
      </c>
      <c r="I974" s="4">
        <f t="shared" si="122"/>
        <v>7.443240410449399E-05</v>
      </c>
      <c r="J974">
        <f t="shared" si="123"/>
        <v>4.685897166658833E-06</v>
      </c>
      <c r="K974" s="8">
        <f t="shared" si="118"/>
        <v>0.13204781987772002</v>
      </c>
    </row>
    <row r="975" spans="2:11" ht="12.75">
      <c r="B975" s="1">
        <v>39017</v>
      </c>
      <c r="C975" s="3">
        <v>1088.3</v>
      </c>
      <c r="D975">
        <f t="shared" si="119"/>
        <v>0.9942263068462115</v>
      </c>
      <c r="E975">
        <f t="shared" si="120"/>
        <v>-0.005790425355588259</v>
      </c>
      <c r="F975" s="4">
        <f t="shared" si="121"/>
        <v>3.352902579863941E-05</v>
      </c>
      <c r="G975" s="4">
        <f t="shared" si="116"/>
        <v>0.004786836620249672</v>
      </c>
      <c r="H975">
        <f t="shared" si="117"/>
        <v>0.017058561874969545</v>
      </c>
      <c r="I975" s="4">
        <f t="shared" si="122"/>
        <v>7.479432219140112E-05</v>
      </c>
      <c r="J975">
        <f t="shared" si="123"/>
        <v>4.100615835329217E-06</v>
      </c>
      <c r="K975" s="8">
        <f t="shared" si="118"/>
        <v>0.13294144045036513</v>
      </c>
    </row>
    <row r="976" spans="2:11" ht="12.75">
      <c r="B976" s="2">
        <v>39020</v>
      </c>
      <c r="C976" s="3">
        <v>1082.87</v>
      </c>
      <c r="D976">
        <f t="shared" si="119"/>
        <v>0.995010566939263</v>
      </c>
      <c r="E976">
        <f t="shared" si="120"/>
        <v>-0.005001921840476159</v>
      </c>
      <c r="F976" s="4">
        <f t="shared" si="121"/>
        <v>2.5019222098232403E-05</v>
      </c>
      <c r="G976" s="4">
        <f t="shared" si="116"/>
        <v>0.0047263613643561695</v>
      </c>
      <c r="H976">
        <f t="shared" si="117"/>
        <v>0.018185285795154566</v>
      </c>
      <c r="I976" s="4">
        <f t="shared" si="122"/>
        <v>7.384939631806515E-05</v>
      </c>
      <c r="J976">
        <f t="shared" si="123"/>
        <v>4.3714629315275405E-06</v>
      </c>
      <c r="K976" s="8">
        <f t="shared" si="118"/>
        <v>0.1317933357443934</v>
      </c>
    </row>
    <row r="977" spans="2:11" ht="12.75">
      <c r="B977" s="1">
        <v>39021</v>
      </c>
      <c r="C977" s="3">
        <v>1085.56</v>
      </c>
      <c r="D977">
        <f t="shared" si="119"/>
        <v>1.002484139370377</v>
      </c>
      <c r="E977">
        <f t="shared" si="120"/>
        <v>0.0024810589965019157</v>
      </c>
      <c r="F977" s="4">
        <f t="shared" si="121"/>
        <v>6.155653744123093E-06</v>
      </c>
      <c r="G977" s="4">
        <f t="shared" si="116"/>
        <v>0.00450324774082784</v>
      </c>
      <c r="H977">
        <f t="shared" si="117"/>
        <v>0.023248787138536835</v>
      </c>
      <c r="I977" s="4">
        <f t="shared" si="122"/>
        <v>7.0363245950435E-05</v>
      </c>
      <c r="J977">
        <f t="shared" si="123"/>
        <v>5.58865075445597E-06</v>
      </c>
      <c r="K977" s="8">
        <f t="shared" si="118"/>
        <v>0.12725426829381697</v>
      </c>
    </row>
    <row r="978" spans="2:11" ht="12.75">
      <c r="B978" s="2">
        <v>39022</v>
      </c>
      <c r="C978" s="3">
        <v>1094.91</v>
      </c>
      <c r="D978">
        <f t="shared" si="119"/>
        <v>1.0086130660672834</v>
      </c>
      <c r="E978">
        <f t="shared" si="120"/>
        <v>0.00857618523380824</v>
      </c>
      <c r="F978" s="4">
        <f t="shared" si="121"/>
        <v>7.35509531645905E-05</v>
      </c>
      <c r="G978" s="4">
        <f t="shared" si="116"/>
        <v>0.004459023078382419</v>
      </c>
      <c r="H978">
        <f t="shared" si="117"/>
        <v>0.022559819934816667</v>
      </c>
      <c r="I978" s="4">
        <f t="shared" si="122"/>
        <v>6.96722355997253E-05</v>
      </c>
      <c r="J978">
        <f t="shared" si="123"/>
        <v>5.423033638177084E-06</v>
      </c>
      <c r="K978" s="8">
        <f t="shared" si="118"/>
        <v>0.1267371314587286</v>
      </c>
    </row>
    <row r="979" spans="2:11" ht="12.75">
      <c r="B979" s="1">
        <v>39023</v>
      </c>
      <c r="C979" s="3">
        <v>1084.96</v>
      </c>
      <c r="D979">
        <f t="shared" si="119"/>
        <v>0.9909124950909207</v>
      </c>
      <c r="E979">
        <f t="shared" si="120"/>
        <v>-0.009129048156317772</v>
      </c>
      <c r="F979" s="4">
        <f t="shared" si="121"/>
        <v>8.333952024036891E-05</v>
      </c>
      <c r="G979" s="4">
        <f t="shared" si="116"/>
        <v>0.004525771677625541</v>
      </c>
      <c r="H979">
        <f t="shared" si="117"/>
        <v>0.021066610829720934</v>
      </c>
      <c r="I979" s="4">
        <f t="shared" si="122"/>
        <v>7.071518246289908E-05</v>
      </c>
      <c r="J979">
        <f t="shared" si="123"/>
        <v>5.06408914175984E-06</v>
      </c>
      <c r="K979" s="8">
        <f t="shared" si="118"/>
        <v>0.12811234651775297</v>
      </c>
    </row>
    <row r="980" spans="2:11" ht="12.75">
      <c r="B980" s="2">
        <v>39024</v>
      </c>
      <c r="C980" s="3">
        <v>1084.86</v>
      </c>
      <c r="D980">
        <f t="shared" si="119"/>
        <v>0.9999078307034359</v>
      </c>
      <c r="E980">
        <f t="shared" si="120"/>
        <v>-9.217354441471273E-05</v>
      </c>
      <c r="F980" s="4">
        <f t="shared" si="121"/>
        <v>8.49596228997102E-09</v>
      </c>
      <c r="G980" s="4">
        <f t="shared" si="116"/>
        <v>0.004476805416271226</v>
      </c>
      <c r="H980">
        <f t="shared" si="117"/>
        <v>0.01905864307723012</v>
      </c>
      <c r="I980" s="4">
        <f t="shared" si="122"/>
        <v>6.995008462923791E-05</v>
      </c>
      <c r="J980">
        <f t="shared" si="123"/>
        <v>4.581404585872626E-06</v>
      </c>
      <c r="K980" s="8">
        <f t="shared" si="118"/>
        <v>0.12783649717839315</v>
      </c>
    </row>
    <row r="981" spans="2:11" ht="12.75">
      <c r="B981" s="1">
        <v>39027</v>
      </c>
      <c r="C981" s="3">
        <v>1102.86</v>
      </c>
      <c r="D981">
        <f t="shared" si="119"/>
        <v>1.0165920026547204</v>
      </c>
      <c r="E981">
        <f t="shared" si="120"/>
        <v>0.01645585924261042</v>
      </c>
      <c r="F981" s="4">
        <f t="shared" si="121"/>
        <v>0.00027079530341260683</v>
      </c>
      <c r="G981" s="4">
        <f t="shared" si="116"/>
        <v>0.004559552269292347</v>
      </c>
      <c r="H981">
        <f t="shared" si="117"/>
        <v>0.028298634409311296</v>
      </c>
      <c r="I981" s="4">
        <f t="shared" si="122"/>
        <v>7.124300420769292E-05</v>
      </c>
      <c r="J981">
        <f t="shared" si="123"/>
        <v>6.8025563483921385E-06</v>
      </c>
      <c r="K981" s="8">
        <f t="shared" si="118"/>
        <v>0.12692561587333423</v>
      </c>
    </row>
    <row r="982" spans="2:11" ht="12.75">
      <c r="B982" s="2">
        <v>39028</v>
      </c>
      <c r="C982" s="3">
        <v>1108.71</v>
      </c>
      <c r="D982">
        <f t="shared" si="119"/>
        <v>1.0053043904031338</v>
      </c>
      <c r="E982">
        <f t="shared" si="120"/>
        <v>0.005290371676374345</v>
      </c>
      <c r="F982" s="4">
        <f t="shared" si="121"/>
        <v>2.7988032474183895E-05</v>
      </c>
      <c r="G982" s="4">
        <f t="shared" si="116"/>
        <v>0.004587054343549461</v>
      </c>
      <c r="H982">
        <f t="shared" si="117"/>
        <v>0.029865108630959473</v>
      </c>
      <c r="I982" s="4">
        <f t="shared" si="122"/>
        <v>7.167272411796032E-05</v>
      </c>
      <c r="J982">
        <f t="shared" si="123"/>
        <v>7.179112651672951E-06</v>
      </c>
      <c r="K982" s="8">
        <f t="shared" si="118"/>
        <v>0.12697796212954374</v>
      </c>
    </row>
    <row r="983" spans="2:11" ht="12.75">
      <c r="B983" s="1">
        <v>39029</v>
      </c>
      <c r="C983" s="3">
        <v>1107.58</v>
      </c>
      <c r="D983">
        <f t="shared" si="119"/>
        <v>0.9989807975034047</v>
      </c>
      <c r="E983">
        <f t="shared" si="120"/>
        <v>-0.0010197222366367035</v>
      </c>
      <c r="F983" s="4">
        <f t="shared" si="121"/>
        <v>1.0398334398913612E-06</v>
      </c>
      <c r="G983" s="4">
        <f t="shared" si="116"/>
        <v>0.004509422822295503</v>
      </c>
      <c r="H983">
        <f t="shared" si="117"/>
        <v>0.026544827568840853</v>
      </c>
      <c r="I983" s="4">
        <f t="shared" si="122"/>
        <v>7.045973159836724E-05</v>
      </c>
      <c r="J983">
        <f t="shared" si="123"/>
        <v>6.380968165586744E-06</v>
      </c>
      <c r="K983" s="8">
        <f t="shared" si="118"/>
        <v>0.12656891742523171</v>
      </c>
    </row>
    <row r="984" spans="2:11" ht="12.75">
      <c r="B984" s="2">
        <v>39030</v>
      </c>
      <c r="C984" s="3">
        <v>1107.17</v>
      </c>
      <c r="D984">
        <f t="shared" si="119"/>
        <v>0.9996298235793353</v>
      </c>
      <c r="E984">
        <f t="shared" si="120"/>
        <v>-0.00037024495286912577</v>
      </c>
      <c r="F984" s="4">
        <f t="shared" si="121"/>
        <v>1.3708132512506116E-07</v>
      </c>
      <c r="G984" s="4">
        <f t="shared" si="116"/>
        <v>0.0044344601845219276</v>
      </c>
      <c r="H984">
        <f t="shared" si="117"/>
        <v>0.029316835971930327</v>
      </c>
      <c r="I984" s="4">
        <f t="shared" si="122"/>
        <v>6.928844038315512E-05</v>
      </c>
      <c r="J984">
        <f t="shared" si="123"/>
        <v>7.047316339406329E-06</v>
      </c>
      <c r="K984" s="8">
        <f t="shared" si="118"/>
        <v>0.1247408554200956</v>
      </c>
    </row>
    <row r="985" spans="2:11" ht="12.75">
      <c r="B985" s="1">
        <v>39031</v>
      </c>
      <c r="C985" s="3">
        <v>1099.37</v>
      </c>
      <c r="D985">
        <f t="shared" si="119"/>
        <v>0.9929550114255262</v>
      </c>
      <c r="E985">
        <f t="shared" si="120"/>
        <v>-0.007069921677774443</v>
      </c>
      <c r="F985" s="4">
        <f t="shared" si="121"/>
        <v>4.9983792529864996E-05</v>
      </c>
      <c r="G985" s="4">
        <f t="shared" si="116"/>
        <v>0.004464363512108815</v>
      </c>
      <c r="H985">
        <f t="shared" si="117"/>
        <v>0.025494685867776423</v>
      </c>
      <c r="I985" s="4">
        <f t="shared" si="122"/>
        <v>6.975567987670024E-05</v>
      </c>
      <c r="J985">
        <f t="shared" si="123"/>
        <v>6.128530256677025E-06</v>
      </c>
      <c r="K985" s="8">
        <f t="shared" si="118"/>
        <v>0.12612211306906415</v>
      </c>
    </row>
    <row r="986" spans="2:11" ht="12.75">
      <c r="B986" s="2">
        <v>39034</v>
      </c>
      <c r="C986" s="3">
        <v>1106.59</v>
      </c>
      <c r="D986">
        <f t="shared" si="119"/>
        <v>1.0065673976914051</v>
      </c>
      <c r="E986">
        <f t="shared" si="120"/>
        <v>0.006545926291399214</v>
      </c>
      <c r="F986" s="4">
        <f t="shared" si="121"/>
        <v>4.284915101243147E-05</v>
      </c>
      <c r="G986" s="4">
        <f t="shared" si="116"/>
        <v>0.004430573634371467</v>
      </c>
      <c r="H986">
        <f t="shared" si="117"/>
        <v>0.02479431560650528</v>
      </c>
      <c r="I986" s="4">
        <f t="shared" si="122"/>
        <v>6.922771303705417E-05</v>
      </c>
      <c r="J986">
        <f t="shared" si="123"/>
        <v>5.960172020794539E-06</v>
      </c>
      <c r="K986" s="8">
        <f t="shared" si="118"/>
        <v>0.12576519889884047</v>
      </c>
    </row>
    <row r="987" spans="2:11" ht="12.75">
      <c r="B987" s="1">
        <v>39035</v>
      </c>
      <c r="C987" s="3">
        <v>1103.27</v>
      </c>
      <c r="D987">
        <f t="shared" si="119"/>
        <v>0.9969997921542758</v>
      </c>
      <c r="E987">
        <f t="shared" si="120"/>
        <v>-0.0030047174914580544</v>
      </c>
      <c r="F987" s="4">
        <f t="shared" si="121"/>
        <v>9.028327203473984E-06</v>
      </c>
      <c r="G987" s="4">
        <f t="shared" si="116"/>
        <v>0.004224723335955048</v>
      </c>
      <c r="H987">
        <f t="shared" si="117"/>
        <v>0.019543663130307688</v>
      </c>
      <c r="I987" s="4">
        <f t="shared" si="122"/>
        <v>6.601130212429763E-05</v>
      </c>
      <c r="J987">
        <f t="shared" si="123"/>
        <v>4.697995944785502E-06</v>
      </c>
      <c r="K987" s="8">
        <f t="shared" si="118"/>
        <v>0.12380761909057952</v>
      </c>
    </row>
    <row r="988" spans="2:11" ht="12.75">
      <c r="B988" s="2">
        <v>39036</v>
      </c>
      <c r="C988" s="3">
        <v>1117.95</v>
      </c>
      <c r="D988">
        <f t="shared" si="119"/>
        <v>1.013305899734426</v>
      </c>
      <c r="E988">
        <f t="shared" si="120"/>
        <v>0.01321815375304968</v>
      </c>
      <c r="F988" s="4">
        <f t="shared" si="121"/>
        <v>0.00017471958863926132</v>
      </c>
      <c r="G988" s="4">
        <f t="shared" si="116"/>
        <v>0.0043186833607838275</v>
      </c>
      <c r="H988">
        <f t="shared" si="117"/>
        <v>0.020744690835550587</v>
      </c>
      <c r="I988" s="4">
        <f t="shared" si="122"/>
        <v>6.74794275122473E-05</v>
      </c>
      <c r="J988">
        <f t="shared" si="123"/>
        <v>4.986704527776584E-06</v>
      </c>
      <c r="K988" s="8">
        <f t="shared" si="118"/>
        <v>0.12499272277263858</v>
      </c>
    </row>
    <row r="989" spans="2:11" ht="12.75">
      <c r="B989" s="1">
        <v>39037</v>
      </c>
      <c r="C989" s="3">
        <v>1112.24</v>
      </c>
      <c r="D989">
        <f t="shared" si="119"/>
        <v>0.9948924370499574</v>
      </c>
      <c r="E989">
        <f t="shared" si="120"/>
        <v>-0.0051206511345247094</v>
      </c>
      <c r="F989" s="4">
        <f t="shared" si="121"/>
        <v>2.6221068041509193E-05</v>
      </c>
      <c r="G989" s="4">
        <f t="shared" si="116"/>
        <v>0.00419660702664958</v>
      </c>
      <c r="H989">
        <f t="shared" si="117"/>
        <v>0.016060944096496534</v>
      </c>
      <c r="I989" s="4">
        <f t="shared" si="122"/>
        <v>6.557198479139969E-05</v>
      </c>
      <c r="J989">
        <f t="shared" si="123"/>
        <v>3.860803869350129E-06</v>
      </c>
      <c r="K989" s="8">
        <f t="shared" si="118"/>
        <v>0.12420867614829646</v>
      </c>
    </row>
    <row r="990" spans="2:11" ht="12.75">
      <c r="B990" s="2">
        <v>39038</v>
      </c>
      <c r="C990" s="3">
        <v>1098.82</v>
      </c>
      <c r="D990">
        <f t="shared" si="119"/>
        <v>0.9879342587930662</v>
      </c>
      <c r="E990">
        <f t="shared" si="120"/>
        <v>-0.012139123131263559</v>
      </c>
      <c r="F990" s="4">
        <f t="shared" si="121"/>
        <v>0.00014735831039597798</v>
      </c>
      <c r="G990" s="4">
        <f t="shared" si="116"/>
        <v>0.004340950022120199</v>
      </c>
      <c r="H990">
        <f t="shared" si="117"/>
        <v>0.013532464909763032</v>
      </c>
      <c r="I990" s="4">
        <f t="shared" si="122"/>
        <v>6.78273440956281E-05</v>
      </c>
      <c r="J990">
        <f t="shared" si="123"/>
        <v>3.2529963725391903E-06</v>
      </c>
      <c r="K990" s="8">
        <f t="shared" si="118"/>
        <v>0.12705741588263247</v>
      </c>
    </row>
    <row r="991" spans="2:11" ht="12.75">
      <c r="B991" s="1">
        <v>39041</v>
      </c>
      <c r="C991" s="3">
        <v>1106.54</v>
      </c>
      <c r="D991">
        <f t="shared" si="119"/>
        <v>1.0070257184980251</v>
      </c>
      <c r="E991">
        <f t="shared" si="120"/>
        <v>0.007001153130277385</v>
      </c>
      <c r="F991" s="4">
        <f t="shared" si="121"/>
        <v>4.9016145153592826E-05</v>
      </c>
      <c r="G991" s="4">
        <f t="shared" si="116"/>
        <v>0.004389744904158424</v>
      </c>
      <c r="H991">
        <f t="shared" si="117"/>
        <v>0.015326604032296598</v>
      </c>
      <c r="I991" s="4">
        <f t="shared" si="122"/>
        <v>6.858976412747537E-05</v>
      </c>
      <c r="J991">
        <f t="shared" si="123"/>
        <v>3.684279815455913E-06</v>
      </c>
      <c r="K991" s="8">
        <f t="shared" si="118"/>
        <v>0.12738277386681787</v>
      </c>
    </row>
    <row r="992" spans="2:11" ht="12.75">
      <c r="B992" s="2">
        <v>39042</v>
      </c>
      <c r="C992" s="3">
        <v>1109.55</v>
      </c>
      <c r="D992">
        <f t="shared" si="119"/>
        <v>1.0027201908652195</v>
      </c>
      <c r="E992">
        <f t="shared" si="120"/>
        <v>0.002716497841684512</v>
      </c>
      <c r="F992" s="4">
        <f t="shared" si="121"/>
        <v>7.379360523876612E-06</v>
      </c>
      <c r="G992" s="4">
        <f t="shared" si="116"/>
        <v>0.004368661111998079</v>
      </c>
      <c r="H992">
        <f t="shared" si="117"/>
        <v>0.014685094910245243</v>
      </c>
      <c r="I992" s="4">
        <f t="shared" si="122"/>
        <v>6.826032987496998E-05</v>
      </c>
      <c r="J992">
        <f t="shared" si="123"/>
        <v>3.530070891885876E-06</v>
      </c>
      <c r="K992" s="8">
        <f t="shared" si="118"/>
        <v>0.12721071002777645</v>
      </c>
    </row>
    <row r="993" spans="2:11" ht="12.75">
      <c r="B993" s="1">
        <v>39043</v>
      </c>
      <c r="C993" s="3">
        <v>1107.53</v>
      </c>
      <c r="D993">
        <f t="shared" si="119"/>
        <v>0.9981794421161733</v>
      </c>
      <c r="E993">
        <f t="shared" si="120"/>
        <v>-0.001822217113452453</v>
      </c>
      <c r="F993" s="4">
        <f t="shared" si="121"/>
        <v>3.32047520855899E-06</v>
      </c>
      <c r="G993" s="4">
        <f t="shared" si="116"/>
        <v>0.004251498590225309</v>
      </c>
      <c r="H993">
        <f t="shared" si="117"/>
        <v>0.016987559173190763</v>
      </c>
      <c r="I993" s="4">
        <f t="shared" si="122"/>
        <v>6.642966547227045E-05</v>
      </c>
      <c r="J993">
        <f t="shared" si="123"/>
        <v>4.083547878170857E-06</v>
      </c>
      <c r="K993" s="8">
        <f t="shared" si="118"/>
        <v>0.12484602275813554</v>
      </c>
    </row>
    <row r="994" spans="2:11" ht="12.75">
      <c r="B994" s="2">
        <v>39044</v>
      </c>
      <c r="C994" s="3">
        <v>1108.65</v>
      </c>
      <c r="D994">
        <f t="shared" si="119"/>
        <v>1.0010112592886875</v>
      </c>
      <c r="E994">
        <f t="shared" si="120"/>
        <v>0.0010107483104716563</v>
      </c>
      <c r="F994" s="4">
        <f t="shared" si="121"/>
        <v>1.0216121471213078E-06</v>
      </c>
      <c r="G994" s="4">
        <f t="shared" si="116"/>
        <v>0.0042523422726092495</v>
      </c>
      <c r="H994">
        <f t="shared" si="117"/>
        <v>0.017363042086227787</v>
      </c>
      <c r="I994" s="4">
        <f t="shared" si="122"/>
        <v>6.644284800951952E-05</v>
      </c>
      <c r="J994">
        <f t="shared" si="123"/>
        <v>4.173808193804757E-06</v>
      </c>
      <c r="K994" s="8">
        <f t="shared" si="118"/>
        <v>0.12476882605013437</v>
      </c>
    </row>
    <row r="995" spans="2:11" ht="12.75">
      <c r="B995" s="1">
        <v>39045</v>
      </c>
      <c r="C995" s="3">
        <v>1089.75</v>
      </c>
      <c r="D995">
        <f t="shared" si="119"/>
        <v>0.9829522392098498</v>
      </c>
      <c r="E995">
        <f t="shared" si="120"/>
        <v>-0.01719474678050354</v>
      </c>
      <c r="F995" s="4">
        <f t="shared" si="121"/>
        <v>0.0002956593168456369</v>
      </c>
      <c r="G995" s="4">
        <f t="shared" si="116"/>
        <v>0.004547307409200814</v>
      </c>
      <c r="H995">
        <f t="shared" si="117"/>
        <v>0.012937009375929013</v>
      </c>
      <c r="I995" s="4">
        <f t="shared" si="122"/>
        <v>7.105167826876272E-05</v>
      </c>
      <c r="J995">
        <f t="shared" si="123"/>
        <v>3.109858023059859E-06</v>
      </c>
      <c r="K995" s="8">
        <f t="shared" si="118"/>
        <v>0.1303282588751408</v>
      </c>
    </row>
    <row r="996" spans="2:11" ht="12.75">
      <c r="B996" s="2">
        <v>39048</v>
      </c>
      <c r="C996" s="3">
        <v>1058.07</v>
      </c>
      <c r="D996">
        <f t="shared" si="119"/>
        <v>0.970929112181693</v>
      </c>
      <c r="E996">
        <f t="shared" si="120"/>
        <v>-0.029501818318015245</v>
      </c>
      <c r="F996" s="4">
        <f t="shared" si="121"/>
        <v>0.0008703572840691798</v>
      </c>
      <c r="G996" s="4">
        <f t="shared" si="116"/>
        <v>0.005383398242559772</v>
      </c>
      <c r="H996">
        <f t="shared" si="117"/>
        <v>0.00614427114277891</v>
      </c>
      <c r="I996" s="4">
        <f t="shared" si="122"/>
        <v>8.411559753999644E-05</v>
      </c>
      <c r="J996">
        <f t="shared" si="123"/>
        <v>1.4769882554756997E-06</v>
      </c>
      <c r="K996" s="8">
        <f t="shared" si="118"/>
        <v>0.14373465942885935</v>
      </c>
    </row>
    <row r="997" spans="2:11" ht="12.75">
      <c r="B997" s="1">
        <v>39049</v>
      </c>
      <c r="C997" s="3">
        <v>1061.87</v>
      </c>
      <c r="D997">
        <f t="shared" si="119"/>
        <v>1.0035914448004384</v>
      </c>
      <c r="E997">
        <f t="shared" si="120"/>
        <v>0.003585010962475454</v>
      </c>
      <c r="F997" s="4">
        <f t="shared" si="121"/>
        <v>1.2852303601069181E-05</v>
      </c>
      <c r="G997" s="4">
        <f t="shared" si="116"/>
        <v>0.005343074864515742</v>
      </c>
      <c r="H997">
        <f t="shared" si="117"/>
        <v>0.005576840504446564</v>
      </c>
      <c r="I997" s="4">
        <f t="shared" si="122"/>
        <v>8.348554475805846E-05</v>
      </c>
      <c r="J997">
        <f t="shared" si="123"/>
        <v>1.3405866597227318E-06</v>
      </c>
      <c r="K997" s="8">
        <f t="shared" si="118"/>
        <v>0.14330470866159262</v>
      </c>
    </row>
    <row r="998" spans="2:11" ht="12.75">
      <c r="B998" s="2">
        <v>39050</v>
      </c>
      <c r="C998" s="3">
        <v>1085.14</v>
      </c>
      <c r="D998">
        <f t="shared" si="119"/>
        <v>1.0219141702844983</v>
      </c>
      <c r="E998">
        <f t="shared" si="120"/>
        <v>0.021677506145716414</v>
      </c>
      <c r="F998" s="4">
        <f t="shared" si="121"/>
        <v>0.0004699142726975729</v>
      </c>
      <c r="G998" s="4">
        <f t="shared" si="116"/>
        <v>0.005740261317251023</v>
      </c>
      <c r="H998">
        <f t="shared" si="117"/>
        <v>0.0077137034705799775</v>
      </c>
      <c r="I998" s="4">
        <f t="shared" si="122"/>
        <v>8.969158308204724E-05</v>
      </c>
      <c r="J998">
        <f t="shared" si="123"/>
        <v>1.8542556419663408E-06</v>
      </c>
      <c r="K998" s="8">
        <f t="shared" si="118"/>
        <v>0.14818681405584042</v>
      </c>
    </row>
    <row r="999" spans="2:11" ht="12.75">
      <c r="B999" s="1">
        <v>39051</v>
      </c>
      <c r="C999" s="3">
        <v>1068.07</v>
      </c>
      <c r="D999">
        <f t="shared" si="119"/>
        <v>0.9842693108723297</v>
      </c>
      <c r="E999">
        <f t="shared" si="120"/>
        <v>-0.015855729465230825</v>
      </c>
      <c r="F999" s="4">
        <f t="shared" si="121"/>
        <v>0.000251404156874589</v>
      </c>
      <c r="G999" s="4">
        <f t="shared" si="116"/>
        <v>0.005991597059694891</v>
      </c>
      <c r="H999">
        <f t="shared" si="117"/>
        <v>0.005142381603794379</v>
      </c>
      <c r="I999" s="4">
        <f t="shared" si="122"/>
        <v>9.361870405773267E-05</v>
      </c>
      <c r="J999">
        <f t="shared" si="123"/>
        <v>1.2361494239890335E-06</v>
      </c>
      <c r="K999" s="8">
        <f t="shared" si="118"/>
        <v>0.1519724930980469</v>
      </c>
    </row>
    <row r="1000" spans="2:11" ht="12.75">
      <c r="B1000" s="2">
        <v>39052</v>
      </c>
      <c r="C1000" s="3">
        <v>1059.84</v>
      </c>
      <c r="D1000">
        <f t="shared" si="119"/>
        <v>0.9922945125319501</v>
      </c>
      <c r="E1000">
        <f t="shared" si="120"/>
        <v>-0.00773532812666251</v>
      </c>
      <c r="F1000" s="4">
        <f t="shared" si="121"/>
        <v>5.9835301227136136E-05</v>
      </c>
      <c r="G1000" s="4">
        <f t="shared" si="116"/>
        <v>0.006039707473857728</v>
      </c>
      <c r="H1000">
        <f t="shared" si="117"/>
        <v>0.003666412771625337</v>
      </c>
      <c r="I1000" s="4">
        <f t="shared" si="122"/>
        <v>9.4370429279027E-05</v>
      </c>
      <c r="J1000">
        <f t="shared" si="123"/>
        <v>8.813492239483983E-07</v>
      </c>
      <c r="K1000" s="8">
        <f t="shared" si="118"/>
        <v>0.15287992024386213</v>
      </c>
    </row>
    <row r="1001" spans="2:11" ht="12.75">
      <c r="B1001" s="1">
        <v>39055</v>
      </c>
      <c r="C1001" s="3">
        <v>1074.67</v>
      </c>
      <c r="D1001">
        <f t="shared" si="119"/>
        <v>1.0139926781400967</v>
      </c>
      <c r="E1001">
        <f t="shared" si="120"/>
        <v>0.013895684373786184</v>
      </c>
      <c r="F1001" s="4">
        <f t="shared" si="121"/>
        <v>0.00019309004421588555</v>
      </c>
      <c r="G1001" s="4">
        <f t="shared" si="116"/>
        <v>0.006038294825904287</v>
      </c>
      <c r="H1001">
        <f t="shared" si="117"/>
        <v>0.0036602709028456643</v>
      </c>
      <c r="I1001" s="4">
        <f t="shared" si="122"/>
        <v>9.434835665475449E-05</v>
      </c>
      <c r="J1001">
        <f t="shared" si="123"/>
        <v>8.79872813184054E-07</v>
      </c>
      <c r="K1001" s="8">
        <f t="shared" si="118"/>
        <v>0.15286307912767103</v>
      </c>
    </row>
    <row r="1002" spans="2:11" ht="12.75">
      <c r="B1002" s="2">
        <v>39056</v>
      </c>
      <c r="C1002" s="3">
        <v>1089.62</v>
      </c>
      <c r="D1002">
        <f t="shared" si="119"/>
        <v>1.0139112471735507</v>
      </c>
      <c r="E1002">
        <f t="shared" si="120"/>
        <v>0.013815373895983666</v>
      </c>
      <c r="F1002" s="4">
        <f t="shared" si="121"/>
        <v>0.0001908645558858269</v>
      </c>
      <c r="G1002" s="4">
        <f t="shared" si="116"/>
        <v>0.006218287127323785</v>
      </c>
      <c r="H1002">
        <f t="shared" si="117"/>
        <v>0.006023755545791876</v>
      </c>
      <c r="I1002" s="4">
        <f t="shared" si="122"/>
        <v>9.716073636443413E-05</v>
      </c>
      <c r="J1002">
        <f t="shared" si="123"/>
        <v>1.448018160046124E-06</v>
      </c>
      <c r="K1002" s="8">
        <f t="shared" si="118"/>
        <v>0.15468736067014976</v>
      </c>
    </row>
    <row r="1003" spans="2:11" ht="12.75">
      <c r="B1003" s="1">
        <v>39057</v>
      </c>
      <c r="C1003" s="3">
        <v>1086.48</v>
      </c>
      <c r="D1003">
        <f t="shared" si="119"/>
        <v>0.9971182614122356</v>
      </c>
      <c r="E1003">
        <f t="shared" si="120"/>
        <v>-0.002885898790742449</v>
      </c>
      <c r="F1003" s="4">
        <f t="shared" si="121"/>
        <v>8.32841183040873E-06</v>
      </c>
      <c r="G1003" s="4">
        <f t="shared" si="116"/>
        <v>0.00618720182647761</v>
      </c>
      <c r="H1003">
        <f t="shared" si="117"/>
        <v>0.006561808758635452</v>
      </c>
      <c r="I1003" s="4">
        <f t="shared" si="122"/>
        <v>9.667502853871266E-05</v>
      </c>
      <c r="J1003">
        <f t="shared" si="123"/>
        <v>1.5773578746719836E-06</v>
      </c>
      <c r="K1003" s="8">
        <f t="shared" si="118"/>
        <v>0.15418955109218707</v>
      </c>
    </row>
    <row r="1004" spans="2:11" ht="12.75">
      <c r="B1004" s="2">
        <v>39058</v>
      </c>
      <c r="C1004" s="3">
        <v>1096.19</v>
      </c>
      <c r="D1004">
        <f t="shared" si="119"/>
        <v>1.0089371180325455</v>
      </c>
      <c r="E1004">
        <f t="shared" si="120"/>
        <v>0.008897418351678132</v>
      </c>
      <c r="F1004" s="4">
        <f t="shared" si="121"/>
        <v>7.91640533247788E-05</v>
      </c>
      <c r="G1004" s="4">
        <f t="shared" si="116"/>
        <v>0.006111031616967666</v>
      </c>
      <c r="H1004">
        <f t="shared" si="117"/>
        <v>0.01047874210966133</v>
      </c>
      <c r="I1004" s="4">
        <f t="shared" si="122"/>
        <v>9.548486901511978E-05</v>
      </c>
      <c r="J1004">
        <f t="shared" si="123"/>
        <v>2.518928391745512E-06</v>
      </c>
      <c r="K1004" s="8">
        <f t="shared" si="118"/>
        <v>0.1524515829889725</v>
      </c>
    </row>
    <row r="1005" spans="2:11" ht="12.75">
      <c r="B1005" s="1">
        <v>39059</v>
      </c>
      <c r="C1005" s="3">
        <v>1095.93</v>
      </c>
      <c r="D1005">
        <f t="shared" si="119"/>
        <v>0.999762814840493</v>
      </c>
      <c r="E1005">
        <f t="shared" si="120"/>
        <v>-0.0002372132923554877</v>
      </c>
      <c r="F1005" s="4">
        <f t="shared" si="121"/>
        <v>5.627014607013008E-08</v>
      </c>
      <c r="G1005" s="4">
        <f t="shared" si="116"/>
        <v>0.006018836230478087</v>
      </c>
      <c r="H1005">
        <f t="shared" si="117"/>
        <v>0.008560642710207888</v>
      </c>
      <c r="I1005" s="4">
        <f t="shared" si="122"/>
        <v>9.40443161012201E-05</v>
      </c>
      <c r="J1005">
        <f t="shared" si="123"/>
        <v>2.0578468053384344E-06</v>
      </c>
      <c r="K1005" s="8">
        <f t="shared" si="118"/>
        <v>0.15164635611834007</v>
      </c>
    </row>
    <row r="1006" spans="2:11" ht="12.75">
      <c r="B1006" s="2">
        <v>39062</v>
      </c>
      <c r="C1006" s="3">
        <v>1111.59</v>
      </c>
      <c r="D1006">
        <f t="shared" si="119"/>
        <v>1.0142892338014289</v>
      </c>
      <c r="E1006">
        <f t="shared" si="120"/>
        <v>0.014188104931006914</v>
      </c>
      <c r="F1006" s="4">
        <f t="shared" si="121"/>
        <v>0.0002013023215332627</v>
      </c>
      <c r="G1006" s="4">
        <f t="shared" si="116"/>
        <v>0.006184217442531236</v>
      </c>
      <c r="H1006">
        <f t="shared" si="117"/>
        <v>0.012702477535962525</v>
      </c>
      <c r="I1006" s="4">
        <f t="shared" si="122"/>
        <v>9.662839753955056E-05</v>
      </c>
      <c r="J1006">
        <f t="shared" si="123"/>
        <v>3.0534801769140686E-06</v>
      </c>
      <c r="K1006" s="8">
        <f t="shared" si="118"/>
        <v>0.15295008774322139</v>
      </c>
    </row>
    <row r="1007" spans="2:11" ht="12.75">
      <c r="B1007" s="1">
        <v>39063</v>
      </c>
      <c r="C1007" s="3">
        <v>1130.03</v>
      </c>
      <c r="D1007">
        <f t="shared" si="119"/>
        <v>1.0165888502055616</v>
      </c>
      <c r="E1007">
        <f t="shared" si="120"/>
        <v>0.01645275824040061</v>
      </c>
      <c r="F1007" s="4">
        <f t="shared" si="121"/>
        <v>0.0002706932537170702</v>
      </c>
      <c r="G1007" s="4">
        <f t="shared" si="116"/>
        <v>0.006111325714511918</v>
      </c>
      <c r="H1007">
        <f t="shared" si="117"/>
        <v>0.01223722272828984</v>
      </c>
      <c r="I1007" s="4">
        <f t="shared" si="122"/>
        <v>9.548946428924872E-05</v>
      </c>
      <c r="J1007">
        <f t="shared" si="123"/>
        <v>2.941640078915827E-06</v>
      </c>
      <c r="K1007" s="8">
        <f t="shared" si="118"/>
        <v>0.1521083694363437</v>
      </c>
    </row>
    <row r="1008" spans="2:11" ht="12.75">
      <c r="B1008" s="2">
        <v>39064</v>
      </c>
      <c r="C1008" s="3">
        <v>1128.69</v>
      </c>
      <c r="D1008">
        <f t="shared" si="119"/>
        <v>0.9988141907736964</v>
      </c>
      <c r="E1008">
        <f t="shared" si="120"/>
        <v>-0.0011865128543649844</v>
      </c>
      <c r="F1008" s="4">
        <f t="shared" si="121"/>
        <v>1.4078127535733427E-06</v>
      </c>
      <c r="G1008" s="4">
        <f t="shared" si="116"/>
        <v>0.0060071318253085626</v>
      </c>
      <c r="H1008">
        <f t="shared" si="117"/>
        <v>0.009832546843284476</v>
      </c>
      <c r="I1008" s="4">
        <f t="shared" si="122"/>
        <v>9.386143477044629E-05</v>
      </c>
      <c r="J1008">
        <f t="shared" si="123"/>
        <v>2.363592991174153E-06</v>
      </c>
      <c r="K1008" s="8">
        <f t="shared" si="118"/>
        <v>0.15124305089761325</v>
      </c>
    </row>
    <row r="1009" spans="2:11" ht="12.75">
      <c r="B1009" s="1">
        <v>39065</v>
      </c>
      <c r="C1009" s="3">
        <v>1128.93</v>
      </c>
      <c r="D1009">
        <f t="shared" si="119"/>
        <v>1.000212635887622</v>
      </c>
      <c r="E1009">
        <f t="shared" si="120"/>
        <v>0.0002126132838158369</v>
      </c>
      <c r="F1009" s="4">
        <f t="shared" si="121"/>
        <v>4.520440845495362E-08</v>
      </c>
      <c r="G1009" s="4">
        <f t="shared" si="116"/>
        <v>0.005975926344945318</v>
      </c>
      <c r="H1009">
        <f t="shared" si="117"/>
        <v>0.008794985043924616</v>
      </c>
      <c r="I1009" s="4">
        <f t="shared" si="122"/>
        <v>9.33738491397706E-05</v>
      </c>
      <c r="J1009">
        <f t="shared" si="123"/>
        <v>2.1141790970972634E-06</v>
      </c>
      <c r="K1009" s="8">
        <f t="shared" si="118"/>
        <v>0.15104607744217766</v>
      </c>
    </row>
    <row r="1010" spans="2:11" ht="12.75">
      <c r="B1010" s="2">
        <v>39066</v>
      </c>
      <c r="C1010" s="3">
        <v>1139.05</v>
      </c>
      <c r="D1010">
        <f t="shared" si="119"/>
        <v>1.0089642404754944</v>
      </c>
      <c r="E1010">
        <f t="shared" si="120"/>
        <v>0.00892430018397005</v>
      </c>
      <c r="F1010" s="4">
        <f t="shared" si="121"/>
        <v>7.964313377360788E-05</v>
      </c>
      <c r="G1010" s="4">
        <f t="shared" si="116"/>
        <v>0.006050104844021633</v>
      </c>
      <c r="H1010">
        <f t="shared" si="117"/>
        <v>0.011034144786872173</v>
      </c>
      <c r="I1010" s="4">
        <f t="shared" si="122"/>
        <v>9.453288818783801E-05</v>
      </c>
      <c r="J1010">
        <f t="shared" si="123"/>
        <v>2.6524386506904263E-06</v>
      </c>
      <c r="K1010" s="8">
        <f t="shared" si="118"/>
        <v>0.15155894029811273</v>
      </c>
    </row>
    <row r="1011" spans="2:11" ht="12.75">
      <c r="B1011" s="1">
        <v>39069</v>
      </c>
      <c r="C1011" s="3">
        <v>1138.82</v>
      </c>
      <c r="D1011">
        <f t="shared" si="119"/>
        <v>0.999798077345156</v>
      </c>
      <c r="E1011">
        <f t="shared" si="120"/>
        <v>-0.0002019430439679777</v>
      </c>
      <c r="F1011" s="4">
        <f t="shared" si="121"/>
        <v>4.0780993007052576E-08</v>
      </c>
      <c r="G1011" s="4">
        <f t="shared" si="116"/>
        <v>0.006008488844160916</v>
      </c>
      <c r="H1011">
        <f t="shared" si="117"/>
        <v>0.00968007813466477</v>
      </c>
      <c r="I1011" s="4">
        <f t="shared" si="122"/>
        <v>9.388263819001431E-05</v>
      </c>
      <c r="J1011">
        <f t="shared" si="123"/>
        <v>2.326941859294416E-06</v>
      </c>
      <c r="K1011" s="8">
        <f t="shared" si="118"/>
        <v>0.15129085921720442</v>
      </c>
    </row>
    <row r="1012" spans="2:11" ht="12.75">
      <c r="B1012" s="2">
        <v>39070</v>
      </c>
      <c r="C1012" s="3">
        <v>1126.55</v>
      </c>
      <c r="D1012">
        <f t="shared" si="119"/>
        <v>0.9892256897490385</v>
      </c>
      <c r="E1012">
        <f t="shared" si="120"/>
        <v>-0.01083277344460102</v>
      </c>
      <c r="F1012" s="4">
        <f t="shared" si="121"/>
        <v>0.00011734898050205305</v>
      </c>
      <c r="G1012" s="4">
        <f t="shared" si="116"/>
        <v>0.006098115333617543</v>
      </c>
      <c r="H1012">
        <f t="shared" si="117"/>
        <v>0.00861552081104721</v>
      </c>
      <c r="I1012" s="4">
        <f t="shared" si="122"/>
        <v>9.52830520877741E-05</v>
      </c>
      <c r="J1012">
        <f t="shared" si="123"/>
        <v>2.0710386565017334E-06</v>
      </c>
      <c r="K1012" s="8">
        <f t="shared" si="118"/>
        <v>0.15265321273336532</v>
      </c>
    </row>
    <row r="1013" spans="2:11" ht="12.75">
      <c r="B1013" s="1">
        <v>39071</v>
      </c>
      <c r="C1013" s="3">
        <v>1136.45</v>
      </c>
      <c r="D1013">
        <f t="shared" si="119"/>
        <v>1.0087878922373619</v>
      </c>
      <c r="E1013">
        <f t="shared" si="120"/>
        <v>0.00874950345277352</v>
      </c>
      <c r="F1013" s="4">
        <f t="shared" si="121"/>
        <v>7.655381067009576E-05</v>
      </c>
      <c r="G1013" s="4">
        <f t="shared" si="116"/>
        <v>0.006009499577769662</v>
      </c>
      <c r="H1013">
        <f t="shared" si="117"/>
        <v>0.007870795167978688</v>
      </c>
      <c r="I1013" s="4">
        <f t="shared" si="122"/>
        <v>9.389843090265096E-05</v>
      </c>
      <c r="J1013">
        <f t="shared" si="123"/>
        <v>1.8920180692256462E-06</v>
      </c>
      <c r="K1013" s="8">
        <f t="shared" si="118"/>
        <v>0.1516627944103508</v>
      </c>
    </row>
    <row r="1014" spans="2:11" ht="12.75">
      <c r="B1014" s="2">
        <v>39072</v>
      </c>
      <c r="C1014" s="3">
        <v>1138.45</v>
      </c>
      <c r="D1014">
        <f t="shared" si="119"/>
        <v>1.001759866250165</v>
      </c>
      <c r="E1014">
        <f t="shared" si="120"/>
        <v>0.0017583195000054773</v>
      </c>
      <c r="F1014" s="4">
        <f t="shared" si="121"/>
        <v>3.091687464099512E-06</v>
      </c>
      <c r="G1014" s="4">
        <f t="shared" si="116"/>
        <v>0.006011453268536615</v>
      </c>
      <c r="H1014">
        <f t="shared" si="117"/>
        <v>0.007993978625758706</v>
      </c>
      <c r="I1014" s="4">
        <f t="shared" si="122"/>
        <v>9.39289573208846E-05</v>
      </c>
      <c r="J1014">
        <f t="shared" si="123"/>
        <v>1.9216294773458427E-06</v>
      </c>
      <c r="K1014" s="8">
        <f t="shared" si="118"/>
        <v>0.15166354855694458</v>
      </c>
    </row>
    <row r="1015" spans="2:11" ht="12.75">
      <c r="B1015" s="1">
        <v>39073</v>
      </c>
      <c r="C1015" s="3">
        <v>1141.49</v>
      </c>
      <c r="D1015">
        <f t="shared" si="119"/>
        <v>1.0026702973340946</v>
      </c>
      <c r="E1015">
        <f t="shared" si="120"/>
        <v>0.0026667384243254225</v>
      </c>
      <c r="F1015" s="4">
        <f t="shared" si="121"/>
        <v>7.111493823773637E-06</v>
      </c>
      <c r="G1015" s="4">
        <f t="shared" si="116"/>
        <v>0.005875224299123761</v>
      </c>
      <c r="H1015">
        <f t="shared" si="117"/>
        <v>0.01082604424754733</v>
      </c>
      <c r="I1015" s="4">
        <f t="shared" si="122"/>
        <v>9.180037967380877E-05</v>
      </c>
      <c r="J1015">
        <f t="shared" si="123"/>
        <v>2.6024144825834927E-06</v>
      </c>
      <c r="K1015" s="8">
        <f t="shared" si="118"/>
        <v>0.14933014196004207</v>
      </c>
    </row>
    <row r="1016" spans="2:11" ht="12.75">
      <c r="B1016" s="2">
        <v>39078</v>
      </c>
      <c r="C1016" s="3">
        <v>1150.25</v>
      </c>
      <c r="D1016">
        <f t="shared" si="119"/>
        <v>1.0076741802381097</v>
      </c>
      <c r="E1016">
        <f t="shared" si="120"/>
        <v>0.007644883507078742</v>
      </c>
      <c r="F1016" s="4">
        <f t="shared" si="121"/>
        <v>5.844424383680456E-05</v>
      </c>
      <c r="G1016" s="4">
        <f t="shared" si="116"/>
        <v>0.005810792630848345</v>
      </c>
      <c r="H1016">
        <f t="shared" si="117"/>
        <v>0.015074462510878675</v>
      </c>
      <c r="I1016" s="4">
        <f t="shared" si="122"/>
        <v>9.07936348570054E-05</v>
      </c>
      <c r="J1016">
        <f t="shared" si="123"/>
        <v>3.623668872807374E-06</v>
      </c>
      <c r="K1016" s="8">
        <f t="shared" si="118"/>
        <v>0.14762280140970602</v>
      </c>
    </row>
    <row r="1017" spans="2:11" ht="12.75">
      <c r="B1017" s="1">
        <v>39079</v>
      </c>
      <c r="C1017" s="3">
        <v>1150.07</v>
      </c>
      <c r="D1017">
        <f t="shared" si="119"/>
        <v>0.9998435122799391</v>
      </c>
      <c r="E1017">
        <f t="shared" si="120"/>
        <v>-0.00015649996554173144</v>
      </c>
      <c r="F1017" s="4">
        <f t="shared" si="121"/>
        <v>2.449223921456313E-08</v>
      </c>
      <c r="G1017" s="4">
        <f t="shared" si="116"/>
        <v>0.005751734714963303</v>
      </c>
      <c r="H1017">
        <f t="shared" si="117"/>
        <v>0.01321007596614116</v>
      </c>
      <c r="I1017" s="4">
        <f t="shared" si="122"/>
        <v>8.98708549213016E-05</v>
      </c>
      <c r="J1017">
        <f t="shared" si="123"/>
        <v>3.1754990303223943E-06</v>
      </c>
      <c r="K1017" s="8">
        <f t="shared" si="118"/>
        <v>0.14722037553526618</v>
      </c>
    </row>
    <row r="1018" spans="2:11" ht="12.75">
      <c r="B1018" s="2">
        <v>39080</v>
      </c>
      <c r="C1018" s="3">
        <v>1147.27</v>
      </c>
      <c r="D1018">
        <f t="shared" si="119"/>
        <v>0.9975653655864426</v>
      </c>
      <c r="E1018">
        <f t="shared" si="120"/>
        <v>-0.0024376029551090063</v>
      </c>
      <c r="F1018" s="4">
        <f t="shared" si="121"/>
        <v>5.94190816675616E-06</v>
      </c>
      <c r="G1018" s="4">
        <f t="shared" si="116"/>
        <v>0.005533940770063492</v>
      </c>
      <c r="H1018">
        <f t="shared" si="117"/>
        <v>0.009513990971313458</v>
      </c>
      <c r="I1018" s="4">
        <f t="shared" si="122"/>
        <v>8.646782453224207E-05</v>
      </c>
      <c r="J1018">
        <f t="shared" si="123"/>
        <v>2.287017060411889E-06</v>
      </c>
      <c r="K1018" s="8">
        <f t="shared" si="118"/>
        <v>0.14506964488809346</v>
      </c>
    </row>
    <row r="1019" spans="2:11" ht="12.75">
      <c r="B1019" s="1">
        <v>39084</v>
      </c>
      <c r="C1019" s="3">
        <v>1164.12</v>
      </c>
      <c r="D1019">
        <f t="shared" si="119"/>
        <v>1.0146870396680816</v>
      </c>
      <c r="E1019">
        <f t="shared" si="120"/>
        <v>0.014580229646265177</v>
      </c>
      <c r="F1019" s="4">
        <f t="shared" si="121"/>
        <v>0.00021258309653782997</v>
      </c>
      <c r="G1019" s="4">
        <f t="shared" si="116"/>
        <v>0.0057430060412427845</v>
      </c>
      <c r="H1019">
        <f t="shared" si="117"/>
        <v>0.01299497528045356</v>
      </c>
      <c r="I1019" s="4">
        <f t="shared" si="122"/>
        <v>8.973446939441851E-05</v>
      </c>
      <c r="J1019">
        <f t="shared" si="123"/>
        <v>3.1237921347244136E-06</v>
      </c>
      <c r="K1019" s="8">
        <f t="shared" si="118"/>
        <v>0.14714846011740498</v>
      </c>
    </row>
    <row r="1020" spans="2:11" ht="12.75">
      <c r="B1020" s="2">
        <v>39085</v>
      </c>
      <c r="C1020" s="3">
        <v>1158.38</v>
      </c>
      <c r="D1020">
        <f t="shared" si="119"/>
        <v>0.9950692368484351</v>
      </c>
      <c r="E1020">
        <f t="shared" si="120"/>
        <v>-0.004942959472155694</v>
      </c>
      <c r="F1020" s="4">
        <f t="shared" si="121"/>
        <v>2.4432848343373698E-05</v>
      </c>
      <c r="G1020" s="4">
        <f t="shared" si="116"/>
        <v>0.005767059476626757</v>
      </c>
      <c r="H1020">
        <f t="shared" si="117"/>
        <v>0.011758492097193773</v>
      </c>
      <c r="I1020" s="4">
        <f t="shared" si="122"/>
        <v>9.011030432229308E-05</v>
      </c>
      <c r="J1020">
        <f t="shared" si="123"/>
        <v>2.8265606002869646E-06</v>
      </c>
      <c r="K1020" s="8">
        <f t="shared" si="118"/>
        <v>0.14771911159528928</v>
      </c>
    </row>
    <row r="1021" spans="2:11" ht="12.75">
      <c r="B1021" s="1">
        <v>39086</v>
      </c>
      <c r="C1021" s="3">
        <v>1149.58</v>
      </c>
      <c r="D1021">
        <f t="shared" si="119"/>
        <v>0.9924031837566255</v>
      </c>
      <c r="E1021">
        <f t="shared" si="120"/>
        <v>-0.007625819031159237</v>
      </c>
      <c r="F1021" s="4">
        <f t="shared" si="121"/>
        <v>5.8153115895990406E-05</v>
      </c>
      <c r="G1021" s="4">
        <f t="shared" si="116"/>
        <v>0.00581031007153561</v>
      </c>
      <c r="H1021">
        <f t="shared" si="117"/>
        <v>0.009399376882705028</v>
      </c>
      <c r="I1021" s="4">
        <f t="shared" si="122"/>
        <v>9.07860948677439E-05</v>
      </c>
      <c r="J1021">
        <f t="shared" si="123"/>
        <v>2.2594655968040933E-06</v>
      </c>
      <c r="K1021" s="8">
        <f t="shared" si="118"/>
        <v>0.1487671244520608</v>
      </c>
    </row>
    <row r="1022" spans="2:11" ht="12.75">
      <c r="B1022" s="2">
        <v>39087</v>
      </c>
      <c r="C1022" s="3">
        <v>1147.22</v>
      </c>
      <c r="D1022">
        <f t="shared" si="119"/>
        <v>0.997947076323527</v>
      </c>
      <c r="E1022">
        <f t="shared" si="120"/>
        <v>-0.002055033812744154</v>
      </c>
      <c r="F1022" s="4">
        <f t="shared" si="121"/>
        <v>4.223163971521775E-06</v>
      </c>
      <c r="G1022" s="4">
        <f t="shared" si="116"/>
        <v>0.005735919452415311</v>
      </c>
      <c r="H1022">
        <f t="shared" si="117"/>
        <v>0.010766509312991019</v>
      </c>
      <c r="I1022" s="4">
        <f t="shared" si="122"/>
        <v>8.962374144398923E-05</v>
      </c>
      <c r="J1022">
        <f t="shared" si="123"/>
        <v>2.588103200238226E-06</v>
      </c>
      <c r="K1022" s="8">
        <f t="shared" si="118"/>
        <v>0.14750901518530232</v>
      </c>
    </row>
    <row r="1023" spans="2:11" ht="12.75">
      <c r="B1023" s="1">
        <v>39090</v>
      </c>
      <c r="C1023" s="3">
        <v>1144.48</v>
      </c>
      <c r="D1023">
        <f t="shared" si="119"/>
        <v>0.9976116176496226</v>
      </c>
      <c r="E1023">
        <f t="shared" si="120"/>
        <v>-0.0023912390850594906</v>
      </c>
      <c r="F1023" s="4">
        <f t="shared" si="121"/>
        <v>5.71802436191615E-06</v>
      </c>
      <c r="G1023" s="4">
        <f t="shared" si="116"/>
        <v>0.005592188645490106</v>
      </c>
      <c r="H1023">
        <f t="shared" si="117"/>
        <v>0.007946942541766007</v>
      </c>
      <c r="I1023" s="4">
        <f t="shared" si="122"/>
        <v>8.737794758578291E-05</v>
      </c>
      <c r="J1023">
        <f t="shared" si="123"/>
        <v>1.9103227263860596E-06</v>
      </c>
      <c r="K1023" s="8">
        <f t="shared" si="118"/>
        <v>0.14617423239014876</v>
      </c>
    </row>
    <row r="1024" spans="2:11" ht="12.75">
      <c r="B1024" s="2">
        <v>39091</v>
      </c>
      <c r="C1024" s="3">
        <v>1143.09</v>
      </c>
      <c r="D1024">
        <f t="shared" si="119"/>
        <v>0.998785474626031</v>
      </c>
      <c r="E1024">
        <f t="shared" si="120"/>
        <v>-0.0012152635076262837</v>
      </c>
      <c r="F1024" s="4">
        <f t="shared" si="121"/>
        <v>1.4768653929681386E-06</v>
      </c>
      <c r="G1024" s="4">
        <f t="shared" si="116"/>
        <v>0.005430213082758645</v>
      </c>
      <c r="H1024">
        <f t="shared" si="117"/>
        <v>0.005646847742316563</v>
      </c>
      <c r="I1024" s="4">
        <f t="shared" si="122"/>
        <v>8.484707941810383E-05</v>
      </c>
      <c r="J1024">
        <f t="shared" si="123"/>
        <v>1.3574153226722509E-06</v>
      </c>
      <c r="K1024" s="8">
        <f t="shared" si="118"/>
        <v>0.14447289027308166</v>
      </c>
    </row>
    <row r="1025" spans="2:11" ht="12.75">
      <c r="B1025" s="1">
        <v>39092</v>
      </c>
      <c r="C1025" s="3">
        <v>1133.05</v>
      </c>
      <c r="D1025">
        <f t="shared" si="119"/>
        <v>0.9912167895791233</v>
      </c>
      <c r="E1025">
        <f t="shared" si="120"/>
        <v>-0.008822010171513696</v>
      </c>
      <c r="F1025" s="4">
        <f t="shared" si="121"/>
        <v>7.78278634662911E-05</v>
      </c>
      <c r="G1025" s="4">
        <f aca="true" t="shared" si="124" ref="G1025:G1088">SUM(F961:F1025)</f>
        <v>0.0055078003274990845</v>
      </c>
      <c r="H1025">
        <f aca="true" t="shared" si="125" ref="H1025:H1088">(SUM(E961:E1025))^2</f>
        <v>0.004464114513325791</v>
      </c>
      <c r="I1025" s="4">
        <f t="shared" si="122"/>
        <v>8.60593801171732E-05</v>
      </c>
      <c r="J1025">
        <f t="shared" si="123"/>
        <v>1.0731044503186997E-06</v>
      </c>
      <c r="K1025" s="8">
        <f t="shared" si="118"/>
        <v>0.14576202837746746</v>
      </c>
    </row>
    <row r="1026" spans="2:11" ht="12.75">
      <c r="B1026" s="2">
        <v>39093</v>
      </c>
      <c r="C1026" s="3">
        <v>1160.04</v>
      </c>
      <c r="D1026">
        <f t="shared" si="119"/>
        <v>1.0238206610476148</v>
      </c>
      <c r="E1026">
        <f t="shared" si="120"/>
        <v>0.023541375583580586</v>
      </c>
      <c r="F1026" s="4">
        <f t="shared" si="121"/>
        <v>0.0005541963643672042</v>
      </c>
      <c r="G1026" s="4">
        <f t="shared" si="124"/>
        <v>0.006017290307694918</v>
      </c>
      <c r="H1026">
        <f t="shared" si="125"/>
        <v>0.00700052191156201</v>
      </c>
      <c r="I1026" s="4">
        <f t="shared" si="122"/>
        <v>9.402016105773309E-05</v>
      </c>
      <c r="J1026">
        <f t="shared" si="123"/>
        <v>1.6828177672024063E-06</v>
      </c>
      <c r="K1026" s="8">
        <f t="shared" si="118"/>
        <v>0.15193530143660713</v>
      </c>
    </row>
    <row r="1027" spans="2:11" ht="12.75">
      <c r="B1027" s="1">
        <v>39094</v>
      </c>
      <c r="C1027" s="3">
        <v>1159.46</v>
      </c>
      <c r="D1027">
        <f t="shared" si="119"/>
        <v>0.9995000172407849</v>
      </c>
      <c r="E1027">
        <f t="shared" si="120"/>
        <v>-0.000500107792272887</v>
      </c>
      <c r="F1027" s="4">
        <f t="shared" si="121"/>
        <v>2.501078038920611E-07</v>
      </c>
      <c r="G1027" s="4">
        <f t="shared" si="124"/>
        <v>0.00600083277055138</v>
      </c>
      <c r="H1027">
        <f t="shared" si="125"/>
        <v>0.006253886046917647</v>
      </c>
      <c r="I1027" s="4">
        <f t="shared" si="122"/>
        <v>9.376301203986531E-05</v>
      </c>
      <c r="J1027">
        <f t="shared" si="123"/>
        <v>1.5033379920475114E-06</v>
      </c>
      <c r="K1027" s="8">
        <f aca="true" t="shared" si="126" ref="K1027:K1090">SQRT(I1027-J1027)*SQRT(250)</f>
        <v>0.15187138806224973</v>
      </c>
    </row>
    <row r="1028" spans="2:11" ht="12.75">
      <c r="B1028" s="2">
        <v>39097</v>
      </c>
      <c r="C1028" s="3">
        <v>1173.87</v>
      </c>
      <c r="D1028">
        <f t="shared" si="119"/>
        <v>1.0124281993341726</v>
      </c>
      <c r="E1028">
        <f t="shared" si="120"/>
        <v>0.012351603246169495</v>
      </c>
      <c r="F1028" s="4">
        <f t="shared" si="121"/>
        <v>0.00015256210275078482</v>
      </c>
      <c r="G1028" s="4">
        <f t="shared" si="124"/>
        <v>0.006085405417840242</v>
      </c>
      <c r="H1028">
        <f t="shared" si="125"/>
        <v>0.006920167905997055</v>
      </c>
      <c r="I1028" s="4">
        <f t="shared" si="122"/>
        <v>9.508445965375378E-05</v>
      </c>
      <c r="J1028">
        <f t="shared" si="123"/>
        <v>1.6635019004800614E-06</v>
      </c>
      <c r="K1028" s="8">
        <f t="shared" si="126"/>
        <v>0.15282421090363407</v>
      </c>
    </row>
    <row r="1029" spans="2:11" ht="12.75">
      <c r="B1029" s="1">
        <v>39098</v>
      </c>
      <c r="C1029" s="3">
        <v>1170.63</v>
      </c>
      <c r="D1029">
        <f t="shared" si="119"/>
        <v>0.9972398987962894</v>
      </c>
      <c r="E1029">
        <f t="shared" si="120"/>
        <v>-0.0027639173065421353</v>
      </c>
      <c r="F1029" s="4">
        <f t="shared" si="121"/>
        <v>7.639238877403133E-06</v>
      </c>
      <c r="G1029" s="4">
        <f t="shared" si="124"/>
        <v>0.0058463398134990735</v>
      </c>
      <c r="H1029">
        <f t="shared" si="125"/>
        <v>0.0041882627296732765</v>
      </c>
      <c r="I1029" s="4">
        <f t="shared" si="122"/>
        <v>9.134905958592302E-05</v>
      </c>
      <c r="J1029">
        <f t="shared" si="123"/>
        <v>1.00679392540223E-06</v>
      </c>
      <c r="K1029" s="8">
        <f t="shared" si="126"/>
        <v>0.15028495072737721</v>
      </c>
    </row>
    <row r="1030" spans="2:11" ht="12.75">
      <c r="B1030" s="2">
        <v>39099</v>
      </c>
      <c r="C1030" s="3">
        <v>1175.9</v>
      </c>
      <c r="D1030">
        <f t="shared" si="119"/>
        <v>1.0045018494315028</v>
      </c>
      <c r="E1030">
        <f t="shared" si="120"/>
        <v>0.004491746417501376</v>
      </c>
      <c r="F1030" s="4">
        <f t="shared" si="121"/>
        <v>2.0175785879136444E-05</v>
      </c>
      <c r="G1030" s="4">
        <f t="shared" si="124"/>
        <v>0.005844383134120127</v>
      </c>
      <c r="H1030">
        <f t="shared" si="125"/>
        <v>0.0054631390271355365</v>
      </c>
      <c r="I1030" s="4">
        <f t="shared" si="122"/>
        <v>9.131848647062699E-05</v>
      </c>
      <c r="J1030">
        <f t="shared" si="123"/>
        <v>1.313254573830658E-06</v>
      </c>
      <c r="K1030" s="8">
        <f t="shared" si="126"/>
        <v>0.15000435985063593</v>
      </c>
    </row>
    <row r="1031" spans="2:11" ht="12.75">
      <c r="B1031" s="1">
        <v>39100</v>
      </c>
      <c r="C1031" s="3">
        <v>1173.59</v>
      </c>
      <c r="D1031">
        <f t="shared" si="119"/>
        <v>0.9980355472404114</v>
      </c>
      <c r="E1031">
        <f t="shared" si="120"/>
        <v>-0.0019663848276298117</v>
      </c>
      <c r="F1031" s="4">
        <f t="shared" si="121"/>
        <v>3.866669290332725E-06</v>
      </c>
      <c r="G1031" s="4">
        <f t="shared" si="124"/>
        <v>0.005847083653820561</v>
      </c>
      <c r="H1031">
        <f t="shared" si="125"/>
        <v>0.005022100728857211</v>
      </c>
      <c r="I1031" s="4">
        <f t="shared" si="122"/>
        <v>9.136068209094627E-05</v>
      </c>
      <c r="J1031">
        <f t="shared" si="123"/>
        <v>1.2072357521291373E-06</v>
      </c>
      <c r="K1031" s="8">
        <f t="shared" si="126"/>
        <v>0.15012781749131066</v>
      </c>
    </row>
    <row r="1032" spans="2:11" ht="12.75">
      <c r="B1032" s="2">
        <v>39101</v>
      </c>
      <c r="C1032" s="3">
        <v>1180.57</v>
      </c>
      <c r="D1032">
        <f t="shared" si="119"/>
        <v>1.0059475626070433</v>
      </c>
      <c r="E1032">
        <f t="shared" si="120"/>
        <v>0.005929945673924781</v>
      </c>
      <c r="F1032" s="4">
        <f t="shared" si="121"/>
        <v>3.516425569569923E-05</v>
      </c>
      <c r="G1032" s="4">
        <f t="shared" si="124"/>
        <v>0.005670338677411482</v>
      </c>
      <c r="H1032">
        <f t="shared" si="125"/>
        <v>0.008345522200447781</v>
      </c>
      <c r="I1032" s="4">
        <f t="shared" si="122"/>
        <v>8.859904183455441E-05</v>
      </c>
      <c r="J1032">
        <f t="shared" si="123"/>
        <v>2.006135144338409E-06</v>
      </c>
      <c r="K1032" s="8">
        <f t="shared" si="126"/>
        <v>0.14713336356025442</v>
      </c>
    </row>
    <row r="1033" spans="2:11" ht="12.75">
      <c r="B1033" s="1">
        <v>39104</v>
      </c>
      <c r="C1033" s="3">
        <v>1181.35</v>
      </c>
      <c r="D1033">
        <f t="shared" si="119"/>
        <v>1.000660697798521</v>
      </c>
      <c r="E1033">
        <f t="shared" si="120"/>
        <v>0.0006604796338192551</v>
      </c>
      <c r="F1033" s="4">
        <f t="shared" si="121"/>
        <v>4.3623334669001723E-07</v>
      </c>
      <c r="G1033" s="4">
        <f t="shared" si="124"/>
        <v>0.005509287334631944</v>
      </c>
      <c r="H1033">
        <f t="shared" si="125"/>
        <v>0.006289526196246406</v>
      </c>
      <c r="I1033" s="4">
        <f t="shared" si="122"/>
        <v>8.608261460362413E-05</v>
      </c>
      <c r="J1033">
        <f t="shared" si="123"/>
        <v>1.5119053356361555E-06</v>
      </c>
      <c r="K1033" s="8">
        <f t="shared" si="126"/>
        <v>0.14540521764021055</v>
      </c>
    </row>
    <row r="1034" spans="2:11" ht="12.75">
      <c r="B1034" s="2">
        <v>39105</v>
      </c>
      <c r="C1034" s="3">
        <v>1175.13</v>
      </c>
      <c r="D1034">
        <f aca="true" t="shared" si="127" ref="D1034:D1097">C1034/C1033</f>
        <v>0.9947348372624542</v>
      </c>
      <c r="E1034">
        <f aca="true" t="shared" si="128" ref="E1034:E1097">LN(D1034)</f>
        <v>-0.005279072553317703</v>
      </c>
      <c r="F1034" s="4">
        <f aca="true" t="shared" si="129" ref="F1034:F1097">E1034^2</f>
        <v>2.7868607023192296E-05</v>
      </c>
      <c r="G1034" s="4">
        <f t="shared" si="124"/>
        <v>0.005535531475460848</v>
      </c>
      <c r="H1034">
        <f t="shared" si="125"/>
        <v>0.005670392116159753</v>
      </c>
      <c r="I1034" s="4">
        <f aca="true" t="shared" si="130" ref="I1034:I1097">(1/($C$3-1))*G1034</f>
        <v>8.649267930407576E-05</v>
      </c>
      <c r="J1034">
        <f aca="true" t="shared" si="131" ref="J1034:J1097">(1/($C$3*($C$3-1)))*H1034</f>
        <v>1.3630750279230176E-06</v>
      </c>
      <c r="K1034" s="8">
        <f t="shared" si="126"/>
        <v>0.14588488978999223</v>
      </c>
    </row>
    <row r="1035" spans="2:11" ht="12.75">
      <c r="B1035" s="1">
        <v>39106</v>
      </c>
      <c r="C1035" s="3">
        <v>1177.89</v>
      </c>
      <c r="D1035">
        <f t="shared" si="127"/>
        <v>1.002348676316663</v>
      </c>
      <c r="E1035">
        <f t="shared" si="128"/>
        <v>0.0023459224875020225</v>
      </c>
      <c r="F1035" s="4">
        <f t="shared" si="129"/>
        <v>5.503352317367677E-06</v>
      </c>
      <c r="G1035" s="4">
        <f t="shared" si="124"/>
        <v>0.005525313547606735</v>
      </c>
      <c r="H1035">
        <f t="shared" si="125"/>
        <v>0.005429172933577278</v>
      </c>
      <c r="I1035" s="4">
        <f t="shared" si="130"/>
        <v>8.633302418135523E-05</v>
      </c>
      <c r="J1035">
        <f t="shared" si="131"/>
        <v>1.3050896474945381E-06</v>
      </c>
      <c r="K1035" s="8">
        <f t="shared" si="126"/>
        <v>0.1457977490685819</v>
      </c>
    </row>
    <row r="1036" spans="2:11" ht="12.75">
      <c r="B1036" s="2">
        <v>39107</v>
      </c>
      <c r="C1036" s="3">
        <v>1185.82</v>
      </c>
      <c r="D1036">
        <f t="shared" si="127"/>
        <v>1.0067323773866828</v>
      </c>
      <c r="E1036">
        <f t="shared" si="128"/>
        <v>0.0067098161379974455</v>
      </c>
      <c r="F1036" s="4">
        <f t="shared" si="129"/>
        <v>4.502163260573096E-05</v>
      </c>
      <c r="G1036" s="4">
        <f t="shared" si="124"/>
        <v>0.0055500449207968525</v>
      </c>
      <c r="H1036">
        <f t="shared" si="125"/>
        <v>0.0057590290193319585</v>
      </c>
      <c r="I1036" s="4">
        <f t="shared" si="130"/>
        <v>8.671945188745082E-05</v>
      </c>
      <c r="J1036">
        <f t="shared" si="131"/>
        <v>1.3843819758009516E-06</v>
      </c>
      <c r="K1036" s="8">
        <f t="shared" si="126"/>
        <v>0.14606083485285323</v>
      </c>
    </row>
    <row r="1037" spans="2:11" ht="12.75">
      <c r="B1037" s="1">
        <v>39108</v>
      </c>
      <c r="C1037" s="3">
        <v>1177.35</v>
      </c>
      <c r="D1037">
        <f t="shared" si="127"/>
        <v>0.9928572633283297</v>
      </c>
      <c r="E1037">
        <f t="shared" si="128"/>
        <v>-0.007168368140733888</v>
      </c>
      <c r="F1037" s="4">
        <f t="shared" si="129"/>
        <v>5.1385501801088614E-05</v>
      </c>
      <c r="G1037" s="4">
        <f t="shared" si="124"/>
        <v>0.005599874955273963</v>
      </c>
      <c r="H1037">
        <f t="shared" si="125"/>
        <v>0.004895392604732223</v>
      </c>
      <c r="I1037" s="4">
        <f t="shared" si="130"/>
        <v>8.749804617615567E-05</v>
      </c>
      <c r="J1037">
        <f t="shared" si="131"/>
        <v>1.176777068445246E-06</v>
      </c>
      <c r="K1037" s="8">
        <f t="shared" si="126"/>
        <v>0.1469024073217577</v>
      </c>
    </row>
    <row r="1038" spans="2:11" ht="12.75">
      <c r="B1038" s="2">
        <v>39111</v>
      </c>
      <c r="C1038" s="3">
        <v>1178.88</v>
      </c>
      <c r="D1038">
        <f t="shared" si="127"/>
        <v>1.0012995286023698</v>
      </c>
      <c r="E1038">
        <f t="shared" si="128"/>
        <v>0.001298684945900337</v>
      </c>
      <c r="F1038" s="4">
        <f t="shared" si="129"/>
        <v>1.6865825887081613E-06</v>
      </c>
      <c r="G1038" s="4">
        <f t="shared" si="124"/>
        <v>0.005598181934901062</v>
      </c>
      <c r="H1038">
        <f t="shared" si="125"/>
        <v>0.004820163536421458</v>
      </c>
      <c r="I1038" s="4">
        <f t="shared" si="130"/>
        <v>8.747159273282909E-05</v>
      </c>
      <c r="J1038">
        <f t="shared" si="131"/>
        <v>1.1586931577936198E-06</v>
      </c>
      <c r="K1038" s="8">
        <f t="shared" si="126"/>
        <v>0.14689528547151834</v>
      </c>
    </row>
    <row r="1039" spans="2:11" ht="12.75">
      <c r="B1039" s="1">
        <v>39112</v>
      </c>
      <c r="C1039" s="3">
        <v>1190.26</v>
      </c>
      <c r="D1039">
        <f t="shared" si="127"/>
        <v>1.009653230184582</v>
      </c>
      <c r="E1039">
        <f t="shared" si="128"/>
        <v>0.009606935448805585</v>
      </c>
      <c r="F1039" s="4">
        <f t="shared" si="129"/>
        <v>9.229320871751737E-05</v>
      </c>
      <c r="G1039" s="4">
        <f t="shared" si="124"/>
        <v>0.005668100668150286</v>
      </c>
      <c r="H1039">
        <f t="shared" si="125"/>
        <v>0.00701649138955848</v>
      </c>
      <c r="I1039" s="4">
        <f t="shared" si="130"/>
        <v>8.856407293984821E-05</v>
      </c>
      <c r="J1039">
        <f t="shared" si="131"/>
        <v>1.6866565840284808E-06</v>
      </c>
      <c r="K1039" s="8">
        <f t="shared" si="126"/>
        <v>0.14737487604390015</v>
      </c>
    </row>
    <row r="1040" spans="2:11" ht="12.75">
      <c r="B1040" s="2">
        <v>39113</v>
      </c>
      <c r="C1040" s="3">
        <v>1185.98</v>
      </c>
      <c r="D1040">
        <f t="shared" si="127"/>
        <v>0.996404146993094</v>
      </c>
      <c r="E1040">
        <f t="shared" si="128"/>
        <v>-0.0036023336265643587</v>
      </c>
      <c r="F1040" s="4">
        <f t="shared" si="129"/>
        <v>1.2976807557076324E-05</v>
      </c>
      <c r="G1040" s="4">
        <f t="shared" si="124"/>
        <v>0.005647548449908722</v>
      </c>
      <c r="H1040">
        <f t="shared" si="125"/>
        <v>0.007387847952398147</v>
      </c>
      <c r="I1040" s="4">
        <f t="shared" si="130"/>
        <v>8.824294452982378E-05</v>
      </c>
      <c r="J1040">
        <f t="shared" si="131"/>
        <v>1.775924988557247E-06</v>
      </c>
      <c r="K1040" s="8">
        <f t="shared" si="126"/>
        <v>0.14702637479485317</v>
      </c>
    </row>
    <row r="1041" spans="2:11" ht="12.75">
      <c r="B1041" s="1">
        <v>39114</v>
      </c>
      <c r="C1041" s="3">
        <v>1191.71</v>
      </c>
      <c r="D1041">
        <f t="shared" si="127"/>
        <v>1.0048314474105804</v>
      </c>
      <c r="E1041">
        <f t="shared" si="128"/>
        <v>0.004819813426147257</v>
      </c>
      <c r="F1041" s="4">
        <f t="shared" si="129"/>
        <v>2.3230601462869364E-05</v>
      </c>
      <c r="G1041" s="4">
        <f t="shared" si="124"/>
        <v>0.005645759829273359</v>
      </c>
      <c r="H1041">
        <f t="shared" si="125"/>
        <v>0.009172721630642186</v>
      </c>
      <c r="I1041" s="4">
        <f t="shared" si="130"/>
        <v>8.821499733239624E-05</v>
      </c>
      <c r="J1041">
        <f t="shared" si="131"/>
        <v>2.2049811612120642E-06</v>
      </c>
      <c r="K1041" s="8">
        <f t="shared" si="126"/>
        <v>0.14663732145260988</v>
      </c>
    </row>
    <row r="1042" spans="2:11" ht="12.75">
      <c r="B1042" s="2">
        <v>39115</v>
      </c>
      <c r="C1042" s="3">
        <v>1187.09</v>
      </c>
      <c r="D1042">
        <f t="shared" si="127"/>
        <v>0.9961232178969714</v>
      </c>
      <c r="E1042">
        <f t="shared" si="128"/>
        <v>-0.0038843163013664466</v>
      </c>
      <c r="F1042" s="4">
        <f t="shared" si="129"/>
        <v>1.5087913129061111E-05</v>
      </c>
      <c r="G1042" s="4">
        <f t="shared" si="124"/>
        <v>0.005654692088658297</v>
      </c>
      <c r="H1042">
        <f t="shared" si="125"/>
        <v>0.00799396056824072</v>
      </c>
      <c r="I1042" s="4">
        <f t="shared" si="130"/>
        <v>8.835456388528589E-05</v>
      </c>
      <c r="J1042">
        <f t="shared" si="131"/>
        <v>1.921625136596327E-06</v>
      </c>
      <c r="K1042" s="8">
        <f t="shared" si="126"/>
        <v>0.14699739687209562</v>
      </c>
    </row>
    <row r="1043" spans="2:11" ht="12.75">
      <c r="B1043" s="1">
        <v>39118</v>
      </c>
      <c r="C1043" s="3">
        <v>1192.64</v>
      </c>
      <c r="D1043">
        <f t="shared" si="127"/>
        <v>1.0046752984188227</v>
      </c>
      <c r="E1043">
        <f t="shared" si="128"/>
        <v>0.004664403157039179</v>
      </c>
      <c r="F1043" s="4">
        <f t="shared" si="129"/>
        <v>2.1756656811397056E-05</v>
      </c>
      <c r="G1043" s="4">
        <f t="shared" si="124"/>
        <v>0.005602897792305105</v>
      </c>
      <c r="H1043">
        <f t="shared" si="125"/>
        <v>0.007309765941049966</v>
      </c>
      <c r="I1043" s="4">
        <f t="shared" si="130"/>
        <v>8.754527800476727E-05</v>
      </c>
      <c r="J1043">
        <f t="shared" si="131"/>
        <v>1.7571552742908572E-06</v>
      </c>
      <c r="K1043" s="8">
        <f t="shared" si="126"/>
        <v>0.14644804772552997</v>
      </c>
    </row>
    <row r="1044" spans="2:11" ht="12.75">
      <c r="B1044" s="2">
        <v>39119</v>
      </c>
      <c r="C1044" s="3">
        <v>1201.03</v>
      </c>
      <c r="D1044">
        <f t="shared" si="127"/>
        <v>1.0070348135229406</v>
      </c>
      <c r="E1044">
        <f t="shared" si="128"/>
        <v>0.007010184661128499</v>
      </c>
      <c r="F1044" s="4">
        <f t="shared" si="129"/>
        <v>4.914268898312129E-05</v>
      </c>
      <c r="G1044" s="4">
        <f t="shared" si="124"/>
        <v>0.005568700961047857</v>
      </c>
      <c r="H1044">
        <f t="shared" si="125"/>
        <v>0.010329958214857635</v>
      </c>
      <c r="I1044" s="4">
        <f t="shared" si="130"/>
        <v>8.701095251637276E-05</v>
      </c>
      <c r="J1044">
        <f t="shared" si="131"/>
        <v>2.483163032417701E-06</v>
      </c>
      <c r="K1044" s="8">
        <f t="shared" si="126"/>
        <v>0.14536831625560215</v>
      </c>
    </row>
    <row r="1045" spans="2:11" ht="12.75">
      <c r="B1045" s="1">
        <v>39120</v>
      </c>
      <c r="C1045" s="3">
        <v>1206.02</v>
      </c>
      <c r="D1045">
        <f t="shared" si="127"/>
        <v>1.0041547671581892</v>
      </c>
      <c r="E1045">
        <f t="shared" si="128"/>
        <v>0.004146159945526681</v>
      </c>
      <c r="F1045" s="4">
        <f t="shared" si="129"/>
        <v>1.7190642293889813E-05</v>
      </c>
      <c r="G1045" s="4">
        <f t="shared" si="124"/>
        <v>0.005585883107379458</v>
      </c>
      <c r="H1045">
        <f t="shared" si="125"/>
        <v>0.011209459618556869</v>
      </c>
      <c r="I1045" s="4">
        <f t="shared" si="130"/>
        <v>8.727942355280402E-05</v>
      </c>
      <c r="J1045">
        <f t="shared" si="131"/>
        <v>2.6945816390761707E-06</v>
      </c>
      <c r="K1045" s="8">
        <f t="shared" si="126"/>
        <v>0.14541736649531226</v>
      </c>
    </row>
    <row r="1046" spans="2:11" ht="12.75">
      <c r="B1046" s="2">
        <v>39121</v>
      </c>
      <c r="C1046" s="3">
        <v>1193.62</v>
      </c>
      <c r="D1046">
        <f t="shared" si="127"/>
        <v>0.9897182467952438</v>
      </c>
      <c r="E1046">
        <f t="shared" si="128"/>
        <v>-0.010334975556261786</v>
      </c>
      <c r="F1046" s="4">
        <f t="shared" si="129"/>
        <v>0.00010681171974852862</v>
      </c>
      <c r="G1046" s="4">
        <f t="shared" si="124"/>
        <v>0.005421899523715379</v>
      </c>
      <c r="H1046">
        <f t="shared" si="125"/>
        <v>0.006254263351123129</v>
      </c>
      <c r="I1046" s="4">
        <f t="shared" si="130"/>
        <v>8.47171800580528E-05</v>
      </c>
      <c r="J1046">
        <f t="shared" si="131"/>
        <v>1.5034286901738291E-06</v>
      </c>
      <c r="K1046" s="8">
        <f t="shared" si="126"/>
        <v>0.1442339690987173</v>
      </c>
    </row>
    <row r="1047" spans="2:11" ht="12.75">
      <c r="B1047" s="1">
        <v>39122</v>
      </c>
      <c r="C1047" s="3">
        <v>1201.15</v>
      </c>
      <c r="D1047">
        <f t="shared" si="127"/>
        <v>1.0063085404064946</v>
      </c>
      <c r="E1047">
        <f t="shared" si="128"/>
        <v>0.006288724859916951</v>
      </c>
      <c r="F1047" s="4">
        <f t="shared" si="129"/>
        <v>3.9548060363737475E-05</v>
      </c>
      <c r="G1047" s="4">
        <f t="shared" si="124"/>
        <v>0.005433459551604934</v>
      </c>
      <c r="H1047">
        <f t="shared" si="125"/>
        <v>0.006413167388278938</v>
      </c>
      <c r="I1047" s="4">
        <f t="shared" si="130"/>
        <v>8.48978054938271E-05</v>
      </c>
      <c r="J1047">
        <f t="shared" si="131"/>
        <v>1.5416267760285909E-06</v>
      </c>
      <c r="K1047" s="8">
        <f t="shared" si="126"/>
        <v>0.14435735062493224</v>
      </c>
    </row>
    <row r="1048" spans="2:11" ht="12.75">
      <c r="B1048" s="2">
        <v>39125</v>
      </c>
      <c r="C1048" s="3">
        <v>1187.12</v>
      </c>
      <c r="D1048">
        <f t="shared" si="127"/>
        <v>0.9883195271198433</v>
      </c>
      <c r="E1048">
        <f t="shared" si="128"/>
        <v>-0.011749225503333306</v>
      </c>
      <c r="F1048" s="4">
        <f t="shared" si="129"/>
        <v>0.0001380442999281778</v>
      </c>
      <c r="G1048" s="4">
        <f t="shared" si="124"/>
        <v>0.005570464018093221</v>
      </c>
      <c r="H1048">
        <f t="shared" si="125"/>
        <v>0.004809804019170978</v>
      </c>
      <c r="I1048" s="4">
        <f t="shared" si="130"/>
        <v>8.703850028270658E-05</v>
      </c>
      <c r="J1048">
        <f t="shared" si="131"/>
        <v>1.156202889223793E-06</v>
      </c>
      <c r="K1048" s="8">
        <f t="shared" si="126"/>
        <v>0.14652840799097866</v>
      </c>
    </row>
    <row r="1049" spans="2:11" ht="12.75">
      <c r="B1049" s="1">
        <v>39126</v>
      </c>
      <c r="C1049" s="3">
        <v>1190.1</v>
      </c>
      <c r="D1049">
        <f t="shared" si="127"/>
        <v>1.0025102769728418</v>
      </c>
      <c r="E1049">
        <f t="shared" si="128"/>
        <v>0.0025071314905231097</v>
      </c>
      <c r="F1049" s="4">
        <f t="shared" si="129"/>
        <v>6.285708310772629E-06</v>
      </c>
      <c r="G1049" s="4">
        <f t="shared" si="124"/>
        <v>0.005576612645078868</v>
      </c>
      <c r="H1049">
        <f t="shared" si="125"/>
        <v>0.005217191256230207</v>
      </c>
      <c r="I1049" s="4">
        <f t="shared" si="130"/>
        <v>8.713457257935731E-05</v>
      </c>
      <c r="J1049">
        <f t="shared" si="131"/>
        <v>1.2541325135168767E-06</v>
      </c>
      <c r="K1049" s="8">
        <f t="shared" si="126"/>
        <v>0.1465268235391053</v>
      </c>
    </row>
    <row r="1050" spans="2:11" ht="12.75">
      <c r="B1050" s="2">
        <v>39127</v>
      </c>
      <c r="C1050" s="3">
        <v>1212.24</v>
      </c>
      <c r="D1050">
        <f t="shared" si="127"/>
        <v>1.018603478699269</v>
      </c>
      <c r="E1050">
        <f t="shared" si="128"/>
        <v>0.01843255063951275</v>
      </c>
      <c r="F1050" s="4">
        <f t="shared" si="129"/>
        <v>0.00033975892307820194</v>
      </c>
      <c r="G1050" s="4">
        <f t="shared" si="124"/>
        <v>0.0058663877756272055</v>
      </c>
      <c r="H1050">
        <f t="shared" si="125"/>
        <v>0.009551660982565503</v>
      </c>
      <c r="I1050" s="4">
        <f t="shared" si="130"/>
        <v>9.166230899417509E-05</v>
      </c>
      <c r="J1050">
        <f t="shared" si="131"/>
        <v>2.296072351578246E-06</v>
      </c>
      <c r="K1050" s="8">
        <f t="shared" si="126"/>
        <v>0.14947093082151194</v>
      </c>
    </row>
    <row r="1051" spans="2:11" ht="12.75">
      <c r="B1051" s="1">
        <v>39128</v>
      </c>
      <c r="C1051" s="3">
        <v>1220.37</v>
      </c>
      <c r="D1051">
        <f t="shared" si="127"/>
        <v>1.00670659275391</v>
      </c>
      <c r="E1051">
        <f t="shared" si="128"/>
        <v>0.006684203608234693</v>
      </c>
      <c r="F1051" s="4">
        <f t="shared" si="129"/>
        <v>4.467857787633769E-05</v>
      </c>
      <c r="G1051" s="4">
        <f t="shared" si="124"/>
        <v>0.005868217202491112</v>
      </c>
      <c r="H1051">
        <f t="shared" si="125"/>
        <v>0.009578708506402507</v>
      </c>
      <c r="I1051" s="4">
        <f t="shared" si="130"/>
        <v>9.169089378892362E-05</v>
      </c>
      <c r="J1051">
        <f t="shared" si="131"/>
        <v>2.3025741601929105E-06</v>
      </c>
      <c r="K1051" s="8">
        <f t="shared" si="126"/>
        <v>0.1494893973069083</v>
      </c>
    </row>
    <row r="1052" spans="2:11" ht="12.75">
      <c r="B1052" s="2">
        <v>39129</v>
      </c>
      <c r="C1052" s="3">
        <v>1215.04</v>
      </c>
      <c r="D1052">
        <f t="shared" si="127"/>
        <v>0.9956324721191114</v>
      </c>
      <c r="E1052">
        <f t="shared" si="128"/>
        <v>-0.00437709339270406</v>
      </c>
      <c r="F1052" s="4">
        <f t="shared" si="129"/>
        <v>1.9158946568453534E-05</v>
      </c>
      <c r="G1052" s="4">
        <f t="shared" si="124"/>
        <v>0.005878347821856092</v>
      </c>
      <c r="H1052">
        <f t="shared" si="125"/>
        <v>0.009311960656777758</v>
      </c>
      <c r="I1052" s="4">
        <f t="shared" si="130"/>
        <v>9.184918471650143E-05</v>
      </c>
      <c r="J1052">
        <f t="shared" si="131"/>
        <v>2.238452080956192E-06</v>
      </c>
      <c r="K1052" s="8">
        <f t="shared" si="126"/>
        <v>0.14967525900724646</v>
      </c>
    </row>
    <row r="1053" spans="2:11" ht="12.75">
      <c r="B1053" s="1">
        <v>39132</v>
      </c>
      <c r="C1053" s="3">
        <v>1221.45</v>
      </c>
      <c r="D1053">
        <f t="shared" si="127"/>
        <v>1.0052755464840664</v>
      </c>
      <c r="E1053">
        <f t="shared" si="128"/>
        <v>0.005261679537812504</v>
      </c>
      <c r="F1053" s="4">
        <f t="shared" si="129"/>
        <v>2.76852715586348E-05</v>
      </c>
      <c r="G1053" s="4">
        <f t="shared" si="124"/>
        <v>0.005731313504775464</v>
      </c>
      <c r="H1053">
        <f t="shared" si="125"/>
        <v>0.007839690471856281</v>
      </c>
      <c r="I1053" s="4">
        <f t="shared" si="130"/>
        <v>8.955177351211662E-05</v>
      </c>
      <c r="J1053">
        <f t="shared" si="131"/>
        <v>1.8845409788116061E-06</v>
      </c>
      <c r="K1053" s="8">
        <f t="shared" si="126"/>
        <v>0.14804326439702095</v>
      </c>
    </row>
    <row r="1054" spans="2:11" ht="12.75">
      <c r="B1054" s="2">
        <v>39133</v>
      </c>
      <c r="C1054" s="3">
        <v>1211.47</v>
      </c>
      <c r="D1054">
        <f t="shared" si="127"/>
        <v>0.9918293831102378</v>
      </c>
      <c r="E1054">
        <f t="shared" si="128"/>
        <v>-0.008204179322149162</v>
      </c>
      <c r="F1054" s="4">
        <f t="shared" si="129"/>
        <v>6.730855834997989E-05</v>
      </c>
      <c r="G1054" s="4">
        <f t="shared" si="124"/>
        <v>0.005772400995083934</v>
      </c>
      <c r="H1054">
        <f t="shared" si="125"/>
        <v>0.007303154948408974</v>
      </c>
      <c r="I1054" s="4">
        <f t="shared" si="130"/>
        <v>9.019376554818647E-05</v>
      </c>
      <c r="J1054">
        <f t="shared" si="131"/>
        <v>1.755566093367542E-06</v>
      </c>
      <c r="K1054" s="8">
        <f t="shared" si="126"/>
        <v>0.14869280367154536</v>
      </c>
    </row>
    <row r="1055" spans="2:11" ht="12.75">
      <c r="B1055" s="1">
        <v>39134</v>
      </c>
      <c r="C1055" s="3">
        <v>1207.26</v>
      </c>
      <c r="D1055">
        <f t="shared" si="127"/>
        <v>0.9965248829933882</v>
      </c>
      <c r="E1055">
        <f t="shared" si="128"/>
        <v>-0.003481169251290352</v>
      </c>
      <c r="F1055" s="4">
        <f t="shared" si="129"/>
        <v>1.2118539356129428E-05</v>
      </c>
      <c r="G1055" s="4">
        <f t="shared" si="124"/>
        <v>0.005637161224044086</v>
      </c>
      <c r="H1055">
        <f t="shared" si="125"/>
        <v>0.008857906589356765</v>
      </c>
      <c r="I1055" s="4">
        <f t="shared" si="130"/>
        <v>8.808064412568885E-05</v>
      </c>
      <c r="J1055">
        <f t="shared" si="131"/>
        <v>2.1293044685953763E-06</v>
      </c>
      <c r="K1055" s="8">
        <f t="shared" si="126"/>
        <v>0.14658729451856792</v>
      </c>
    </row>
    <row r="1056" spans="2:11" ht="12.75">
      <c r="B1056" s="2">
        <v>39135</v>
      </c>
      <c r="C1056" s="3">
        <v>1207.73</v>
      </c>
      <c r="D1056">
        <f t="shared" si="127"/>
        <v>1.0003893113331015</v>
      </c>
      <c r="E1056">
        <f t="shared" si="128"/>
        <v>0.00038923557110715103</v>
      </c>
      <c r="F1056" s="4">
        <f t="shared" si="129"/>
        <v>1.5150432981511003E-07</v>
      </c>
      <c r="G1056" s="4">
        <f t="shared" si="124"/>
        <v>0.005588296583220309</v>
      </c>
      <c r="H1056">
        <f t="shared" si="125"/>
        <v>0.0076570435963214285</v>
      </c>
      <c r="I1056" s="4">
        <f t="shared" si="130"/>
        <v>8.731713411281733E-05</v>
      </c>
      <c r="J1056">
        <f t="shared" si="131"/>
        <v>1.840635479884959E-06</v>
      </c>
      <c r="K1056" s="8">
        <f t="shared" si="126"/>
        <v>0.14618182054630832</v>
      </c>
    </row>
    <row r="1057" spans="2:11" ht="12.75">
      <c r="B1057" s="1">
        <v>39136</v>
      </c>
      <c r="C1057" s="3">
        <v>1218.32</v>
      </c>
      <c r="D1057">
        <f t="shared" si="127"/>
        <v>1.008768516141853</v>
      </c>
      <c r="E1057">
        <f t="shared" si="128"/>
        <v>0.008730295964517852</v>
      </c>
      <c r="F1057" s="4">
        <f t="shared" si="129"/>
        <v>7.621806762807669E-05</v>
      </c>
      <c r="G1057" s="4">
        <f t="shared" si="124"/>
        <v>0.005657135290324509</v>
      </c>
      <c r="H1057">
        <f t="shared" si="125"/>
        <v>0.00874567857744406</v>
      </c>
      <c r="I1057" s="4">
        <f t="shared" si="130"/>
        <v>8.839273891132045E-05</v>
      </c>
      <c r="J1057">
        <f t="shared" si="131"/>
        <v>2.1023265811163607E-06</v>
      </c>
      <c r="K1057" s="8">
        <f t="shared" si="126"/>
        <v>0.1468761487871704</v>
      </c>
    </row>
    <row r="1058" spans="2:11" ht="12.75">
      <c r="B1058" s="2">
        <v>39139</v>
      </c>
      <c r="C1058" s="3">
        <v>1229.65</v>
      </c>
      <c r="D1058">
        <f t="shared" si="127"/>
        <v>1.0092996913782915</v>
      </c>
      <c r="E1058">
        <f t="shared" si="128"/>
        <v>0.009256715484656619</v>
      </c>
      <c r="F1058" s="4">
        <f t="shared" si="129"/>
        <v>8.568678156388163E-05</v>
      </c>
      <c r="G1058" s="4">
        <f t="shared" si="124"/>
        <v>0.005739501596679832</v>
      </c>
      <c r="H1058">
        <f t="shared" si="125"/>
        <v>0.010940587937433388</v>
      </c>
      <c r="I1058" s="4">
        <f t="shared" si="130"/>
        <v>8.967971244812238E-05</v>
      </c>
      <c r="J1058">
        <f t="shared" si="131"/>
        <v>2.6299490234214875E-06</v>
      </c>
      <c r="K1058" s="8">
        <f t="shared" si="126"/>
        <v>0.14752098446043269</v>
      </c>
    </row>
    <row r="1059" spans="2:11" ht="12.75">
      <c r="B1059" s="1">
        <v>39140</v>
      </c>
      <c r="C1059" s="3">
        <v>1183.07</v>
      </c>
      <c r="D1059">
        <f t="shared" si="127"/>
        <v>0.9621193022404748</v>
      </c>
      <c r="E1059">
        <f t="shared" si="128"/>
        <v>-0.038616821202642156</v>
      </c>
      <c r="F1059" s="4">
        <f t="shared" si="129"/>
        <v>0.0014912588797968327</v>
      </c>
      <c r="G1059" s="4">
        <f t="shared" si="124"/>
        <v>0.007229738864329543</v>
      </c>
      <c r="H1059">
        <f t="shared" si="125"/>
        <v>0.004221061388774641</v>
      </c>
      <c r="I1059" s="4">
        <f t="shared" si="130"/>
        <v>0.00011296466975514911</v>
      </c>
      <c r="J1059">
        <f t="shared" si="131"/>
        <v>1.0146782184554426E-06</v>
      </c>
      <c r="K1059" s="8">
        <f t="shared" si="126"/>
        <v>0.16729464391956314</v>
      </c>
    </row>
    <row r="1060" spans="2:11" ht="12.75">
      <c r="B1060" s="2">
        <v>39141</v>
      </c>
      <c r="C1060" s="3">
        <v>1157.84</v>
      </c>
      <c r="D1060">
        <f t="shared" si="127"/>
        <v>0.9786741274818903</v>
      </c>
      <c r="E1060">
        <f t="shared" si="128"/>
        <v>-0.02155655449610088</v>
      </c>
      <c r="F1060" s="4">
        <f t="shared" si="129"/>
        <v>0.0004646850417433671</v>
      </c>
      <c r="G1060" s="4">
        <f t="shared" si="124"/>
        <v>0.007398764589227273</v>
      </c>
      <c r="H1060">
        <f t="shared" si="125"/>
        <v>0.003673316113378528</v>
      </c>
      <c r="I1060" s="4">
        <f t="shared" si="130"/>
        <v>0.00011560569670667614</v>
      </c>
      <c r="J1060">
        <f t="shared" si="131"/>
        <v>8.830086811006078E-07</v>
      </c>
      <c r="K1060" s="8">
        <f t="shared" si="126"/>
        <v>0.16935368908409962</v>
      </c>
    </row>
    <row r="1061" spans="2:11" ht="12.75">
      <c r="B1061" s="1">
        <v>39142</v>
      </c>
      <c r="C1061" s="3">
        <v>1151.18</v>
      </c>
      <c r="D1061">
        <f t="shared" si="127"/>
        <v>0.9942479099011955</v>
      </c>
      <c r="E1061">
        <f t="shared" si="128"/>
        <v>-0.005768697082922812</v>
      </c>
      <c r="F1061" s="4">
        <f t="shared" si="129"/>
        <v>3.3277866034522165E-05</v>
      </c>
      <c r="G1061" s="4">
        <f t="shared" si="124"/>
        <v>0.006561685171192613</v>
      </c>
      <c r="H1061">
        <f t="shared" si="125"/>
        <v>0.00711340587436004</v>
      </c>
      <c r="I1061" s="4">
        <f t="shared" si="130"/>
        <v>0.00010252633079988458</v>
      </c>
      <c r="J1061">
        <f t="shared" si="131"/>
        <v>1.709953335182702E-06</v>
      </c>
      <c r="K1061" s="8">
        <f t="shared" si="126"/>
        <v>0.1587579741813792</v>
      </c>
    </row>
    <row r="1062" spans="2:11" ht="12.75">
      <c r="B1062" s="2">
        <v>39143</v>
      </c>
      <c r="C1062" s="3">
        <v>1159.55</v>
      </c>
      <c r="D1062">
        <f t="shared" si="127"/>
        <v>1.0072708003961153</v>
      </c>
      <c r="E1062">
        <f t="shared" si="128"/>
        <v>0.0072444955547920015</v>
      </c>
      <c r="F1062" s="4">
        <f t="shared" si="129"/>
        <v>5.248271584340107E-05</v>
      </c>
      <c r="G1062" s="4">
        <f t="shared" si="124"/>
        <v>0.006601315583434944</v>
      </c>
      <c r="H1062">
        <f t="shared" si="125"/>
        <v>0.007744086950977131</v>
      </c>
      <c r="I1062" s="4">
        <f t="shared" si="130"/>
        <v>0.000103145555991171</v>
      </c>
      <c r="J1062">
        <f t="shared" si="131"/>
        <v>1.8615593632156567E-06</v>
      </c>
      <c r="K1062" s="8">
        <f t="shared" si="126"/>
        <v>0.1591257337987443</v>
      </c>
    </row>
    <row r="1063" spans="2:11" ht="12.75">
      <c r="B1063" s="1">
        <v>39146</v>
      </c>
      <c r="C1063" s="3">
        <v>1147.93</v>
      </c>
      <c r="D1063">
        <f t="shared" si="127"/>
        <v>0.9899788711137942</v>
      </c>
      <c r="E1063">
        <f t="shared" si="128"/>
        <v>-0.010071678390550518</v>
      </c>
      <c r="F1063" s="4">
        <f t="shared" si="129"/>
        <v>0.00010143870560268227</v>
      </c>
      <c r="G1063" s="4">
        <f t="shared" si="124"/>
        <v>0.006232840016340055</v>
      </c>
      <c r="H1063">
        <f t="shared" si="125"/>
        <v>0.0031642098206885686</v>
      </c>
      <c r="I1063" s="4">
        <f t="shared" si="130"/>
        <v>9.738812525531336E-05</v>
      </c>
      <c r="J1063">
        <f t="shared" si="131"/>
        <v>7.606273607424444E-07</v>
      </c>
      <c r="K1063" s="8">
        <f t="shared" si="126"/>
        <v>0.1554248193617825</v>
      </c>
    </row>
    <row r="1064" spans="2:11" ht="12.75">
      <c r="B1064" s="2">
        <v>39147</v>
      </c>
      <c r="C1064" s="3">
        <v>1148.57</v>
      </c>
      <c r="D1064">
        <f t="shared" si="127"/>
        <v>1.0005575252846426</v>
      </c>
      <c r="E1064">
        <f t="shared" si="128"/>
        <v>0.0005573699251629592</v>
      </c>
      <c r="F1064" s="4">
        <f t="shared" si="129"/>
        <v>3.106612334761627E-07</v>
      </c>
      <c r="G1064" s="4">
        <f t="shared" si="124"/>
        <v>0.00598174652069894</v>
      </c>
      <c r="H1064">
        <f t="shared" si="125"/>
        <v>0.005280116319679409</v>
      </c>
      <c r="I1064" s="4">
        <f t="shared" si="130"/>
        <v>9.346478938592094E-05</v>
      </c>
      <c r="J1064">
        <f t="shared" si="131"/>
        <v>1.2692587306921658E-06</v>
      </c>
      <c r="K1064" s="8">
        <f t="shared" si="126"/>
        <v>0.15181858471151413</v>
      </c>
    </row>
    <row r="1065" spans="2:11" ht="12.75">
      <c r="B1065" s="1">
        <v>39148</v>
      </c>
      <c r="C1065" s="3">
        <v>1164.44</v>
      </c>
      <c r="D1065">
        <f t="shared" si="127"/>
        <v>1.0138171813646535</v>
      </c>
      <c r="E1065">
        <f t="shared" si="128"/>
        <v>0.013722594401805989</v>
      </c>
      <c r="F1065" s="4">
        <f t="shared" si="129"/>
        <v>0.00018830959711647706</v>
      </c>
      <c r="G1065" s="4">
        <f t="shared" si="124"/>
        <v>0.006110220816588281</v>
      </c>
      <c r="H1065">
        <f t="shared" si="125"/>
        <v>0.008859013272096582</v>
      </c>
      <c r="I1065" s="4">
        <f t="shared" si="130"/>
        <v>9.547220025919189E-05</v>
      </c>
      <c r="J1065">
        <f t="shared" si="131"/>
        <v>2.12957049810014E-06</v>
      </c>
      <c r="K1065" s="8">
        <f t="shared" si="126"/>
        <v>0.1527601304014661</v>
      </c>
    </row>
    <row r="1066" spans="2:11" ht="12.75">
      <c r="B1066" s="2">
        <v>39149</v>
      </c>
      <c r="C1066" s="3">
        <v>1187.24</v>
      </c>
      <c r="D1066">
        <f t="shared" si="127"/>
        <v>1.0195802274054482</v>
      </c>
      <c r="E1066">
        <f t="shared" si="128"/>
        <v>0.01939100083026435</v>
      </c>
      <c r="F1066" s="4">
        <f t="shared" si="129"/>
        <v>0.0003760109131993127</v>
      </c>
      <c r="G1066" s="4">
        <f t="shared" si="124"/>
        <v>0.006293141685571708</v>
      </c>
      <c r="H1066">
        <f t="shared" si="125"/>
        <v>0.009923675768611613</v>
      </c>
      <c r="I1066" s="4">
        <f t="shared" si="130"/>
        <v>9.833033883705794E-05</v>
      </c>
      <c r="J1066">
        <f t="shared" si="131"/>
        <v>2.3854989828393302E-06</v>
      </c>
      <c r="K1066" s="8">
        <f t="shared" si="126"/>
        <v>0.15487482030192853</v>
      </c>
    </row>
    <row r="1067" spans="2:11" ht="12.75">
      <c r="B1067" s="1">
        <v>39150</v>
      </c>
      <c r="C1067" s="3">
        <v>1188.88</v>
      </c>
      <c r="D1067">
        <f t="shared" si="127"/>
        <v>1.0013813550756376</v>
      </c>
      <c r="E1067">
        <f t="shared" si="128"/>
        <v>0.0013804018824130353</v>
      </c>
      <c r="F1067" s="4">
        <f t="shared" si="129"/>
        <v>1.9055093569694513E-06</v>
      </c>
      <c r="G1067" s="4">
        <f t="shared" si="124"/>
        <v>0.006104182639042851</v>
      </c>
      <c r="H1067">
        <f t="shared" si="125"/>
        <v>0.0076008189707652465</v>
      </c>
      <c r="I1067" s="4">
        <f t="shared" si="130"/>
        <v>9.537785373504455E-05</v>
      </c>
      <c r="J1067">
        <f t="shared" si="131"/>
        <v>1.827119944895492E-06</v>
      </c>
      <c r="K1067" s="8">
        <f t="shared" si="126"/>
        <v>0.15293032219784689</v>
      </c>
    </row>
    <row r="1068" spans="2:11" ht="12.75">
      <c r="B1068" s="2">
        <v>39153</v>
      </c>
      <c r="C1068" s="3">
        <v>1191.53</v>
      </c>
      <c r="D1068">
        <f t="shared" si="127"/>
        <v>1.0022289886279523</v>
      </c>
      <c r="E1068">
        <f t="shared" si="128"/>
        <v>0.002226508118135439</v>
      </c>
      <c r="F1068" s="4">
        <f t="shared" si="129"/>
        <v>4.957338400123013E-06</v>
      </c>
      <c r="G1068" s="4">
        <f t="shared" si="124"/>
        <v>0.006100811565612565</v>
      </c>
      <c r="H1068">
        <f t="shared" si="125"/>
        <v>0.00851838230400787</v>
      </c>
      <c r="I1068" s="4">
        <f t="shared" si="130"/>
        <v>9.532518071269633E-05</v>
      </c>
      <c r="J1068">
        <f t="shared" si="131"/>
        <v>2.047688053848046E-06</v>
      </c>
      <c r="K1068" s="8">
        <f t="shared" si="126"/>
        <v>0.1527068209501857</v>
      </c>
    </row>
    <row r="1069" spans="2:11" ht="12.75">
      <c r="B1069" s="1">
        <v>39154</v>
      </c>
      <c r="C1069" s="3">
        <v>1175.75</v>
      </c>
      <c r="D1069">
        <f t="shared" si="127"/>
        <v>0.9867565231257291</v>
      </c>
      <c r="E1069">
        <f t="shared" si="128"/>
        <v>-0.013331953743292067</v>
      </c>
      <c r="F1069" s="4">
        <f t="shared" si="129"/>
        <v>0.00017774099061327936</v>
      </c>
      <c r="G1069" s="4">
        <f t="shared" si="124"/>
        <v>0.006199388502901066</v>
      </c>
      <c r="H1069">
        <f t="shared" si="125"/>
        <v>0.004909203812766478</v>
      </c>
      <c r="I1069" s="4">
        <f t="shared" si="130"/>
        <v>9.686544535782916E-05</v>
      </c>
      <c r="J1069">
        <f t="shared" si="131"/>
        <v>1.1800970703765573E-06</v>
      </c>
      <c r="K1069" s="8">
        <f t="shared" si="126"/>
        <v>0.15466524196426018</v>
      </c>
    </row>
    <row r="1070" spans="2:11" ht="12.75">
      <c r="B1070" s="2">
        <v>39155</v>
      </c>
      <c r="C1070" s="3">
        <v>1136.83</v>
      </c>
      <c r="D1070">
        <f t="shared" si="127"/>
        <v>0.9668977248564745</v>
      </c>
      <c r="E1070">
        <f t="shared" si="128"/>
        <v>-0.033662554524181605</v>
      </c>
      <c r="F1070" s="4">
        <f t="shared" si="129"/>
        <v>0.0011331675770934995</v>
      </c>
      <c r="G1070" s="4">
        <f t="shared" si="124"/>
        <v>0.007332499809848496</v>
      </c>
      <c r="H1070">
        <f t="shared" si="125"/>
        <v>0.0013425166731276781</v>
      </c>
      <c r="I1070" s="4">
        <f t="shared" si="130"/>
        <v>0.00011457030952888275</v>
      </c>
      <c r="J1070">
        <f t="shared" si="131"/>
        <v>3.2272035411723035E-07</v>
      </c>
      <c r="K1070" s="8">
        <f t="shared" si="126"/>
        <v>0.16900265469421294</v>
      </c>
    </row>
    <row r="1071" spans="2:11" ht="12.75">
      <c r="B1071" s="1">
        <v>39156</v>
      </c>
      <c r="C1071" s="3">
        <v>1166.73</v>
      </c>
      <c r="D1071">
        <f t="shared" si="127"/>
        <v>1.0263012059850638</v>
      </c>
      <c r="E1071">
        <f t="shared" si="128"/>
        <v>0.025961276749289247</v>
      </c>
      <c r="F1071" s="4">
        <f t="shared" si="129"/>
        <v>0.0006739878904531865</v>
      </c>
      <c r="G1071" s="4">
        <f t="shared" si="124"/>
        <v>0.00780518537876842</v>
      </c>
      <c r="H1071">
        <f t="shared" si="125"/>
        <v>0.002343870977732922</v>
      </c>
      <c r="I1071" s="4">
        <f t="shared" si="130"/>
        <v>0.00012195602154325657</v>
      </c>
      <c r="J1071">
        <f t="shared" si="131"/>
        <v>5.634305234934909E-07</v>
      </c>
      <c r="K1071" s="8">
        <f t="shared" si="126"/>
        <v>0.1742071977701862</v>
      </c>
    </row>
    <row r="1072" spans="2:11" ht="12.75">
      <c r="B1072" s="2">
        <v>39157</v>
      </c>
      <c r="C1072" s="3">
        <v>1166.98</v>
      </c>
      <c r="D1072">
        <f t="shared" si="127"/>
        <v>1.0002142740822642</v>
      </c>
      <c r="E1072">
        <f t="shared" si="128"/>
        <v>0.00021425112885181154</v>
      </c>
      <c r="F1072" s="4">
        <f t="shared" si="129"/>
        <v>4.590354621427555E-08</v>
      </c>
      <c r="G1072" s="4">
        <f t="shared" si="124"/>
        <v>0.007534538028597564</v>
      </c>
      <c r="H1072">
        <f t="shared" si="125"/>
        <v>0.0010352328227193034</v>
      </c>
      <c r="I1072" s="4">
        <f t="shared" si="130"/>
        <v>0.00011772715669683694</v>
      </c>
      <c r="J1072">
        <f t="shared" si="131"/>
        <v>2.488540439229095E-07</v>
      </c>
      <c r="K1072" s="8">
        <f t="shared" si="126"/>
        <v>0.17137553986269016</v>
      </c>
    </row>
    <row r="1073" spans="2:11" ht="12.75">
      <c r="B1073" s="1">
        <v>39160</v>
      </c>
      <c r="C1073" s="3">
        <v>1188.73</v>
      </c>
      <c r="D1073">
        <f t="shared" si="127"/>
        <v>1.0186378515484413</v>
      </c>
      <c r="E1073">
        <f t="shared" si="128"/>
        <v>0.018466295143578327</v>
      </c>
      <c r="F1073" s="4">
        <f t="shared" si="129"/>
        <v>0.00034100405632974453</v>
      </c>
      <c r="G1073" s="4">
        <f t="shared" si="124"/>
        <v>0.007874134272173736</v>
      </c>
      <c r="H1073">
        <f t="shared" si="125"/>
        <v>0.0026861252219789384</v>
      </c>
      <c r="I1073" s="4">
        <f t="shared" si="130"/>
        <v>0.00012303334800271463</v>
      </c>
      <c r="J1073">
        <f t="shared" si="131"/>
        <v>6.457031783603218E-07</v>
      </c>
      <c r="K1073" s="8">
        <f t="shared" si="126"/>
        <v>0.1749197278927925</v>
      </c>
    </row>
    <row r="1074" spans="2:11" ht="12.75">
      <c r="B1074" s="2">
        <v>39161</v>
      </c>
      <c r="C1074" s="3">
        <v>1196.26</v>
      </c>
      <c r="D1074">
        <f t="shared" si="127"/>
        <v>1.0063344914320325</v>
      </c>
      <c r="E1074">
        <f t="shared" si="128"/>
        <v>0.006314512866164189</v>
      </c>
      <c r="F1074" s="4">
        <f t="shared" si="129"/>
        <v>3.987307273695309E-05</v>
      </c>
      <c r="G1074" s="4">
        <f t="shared" si="124"/>
        <v>0.007913962140502235</v>
      </c>
      <c r="H1074">
        <f t="shared" si="125"/>
        <v>0.0033558549772365175</v>
      </c>
      <c r="I1074" s="4">
        <f t="shared" si="130"/>
        <v>0.00012365565844534742</v>
      </c>
      <c r="J1074">
        <f t="shared" si="131"/>
        <v>8.066959079895475E-07</v>
      </c>
      <c r="K1074" s="8">
        <f t="shared" si="126"/>
        <v>0.1752490816932844</v>
      </c>
    </row>
    <row r="1075" spans="2:11" ht="12.75">
      <c r="B1075" s="1">
        <v>39162</v>
      </c>
      <c r="C1075" s="3">
        <v>1204.67</v>
      </c>
      <c r="D1075">
        <f t="shared" si="127"/>
        <v>1.007030244261281</v>
      </c>
      <c r="E1075">
        <f t="shared" si="128"/>
        <v>0.0070056473085322365</v>
      </c>
      <c r="F1075" s="4">
        <f t="shared" si="129"/>
        <v>4.907909421154497E-05</v>
      </c>
      <c r="G1075" s="4">
        <f t="shared" si="124"/>
        <v>0.007883398100940173</v>
      </c>
      <c r="H1075">
        <f t="shared" si="125"/>
        <v>0.0031372420749946777</v>
      </c>
      <c r="I1075" s="4">
        <f t="shared" si="130"/>
        <v>0.0001231780953271902</v>
      </c>
      <c r="J1075">
        <f t="shared" si="131"/>
        <v>7.541447295660283E-07</v>
      </c>
      <c r="K1075" s="8">
        <f t="shared" si="126"/>
        <v>0.17494567056491006</v>
      </c>
    </row>
    <row r="1076" spans="2:11" ht="12.75">
      <c r="B1076" s="2">
        <v>39163</v>
      </c>
      <c r="C1076" s="3">
        <v>1223.57</v>
      </c>
      <c r="D1076">
        <f t="shared" si="127"/>
        <v>1.0156889438601442</v>
      </c>
      <c r="E1076">
        <f t="shared" si="128"/>
        <v>0.015567144662510475</v>
      </c>
      <c r="F1076" s="4">
        <f t="shared" si="129"/>
        <v>0.00024233599294352836</v>
      </c>
      <c r="G1076" s="4">
        <f t="shared" si="124"/>
        <v>0.008125693312890692</v>
      </c>
      <c r="H1076">
        <f t="shared" si="125"/>
        <v>0.005152393747545563</v>
      </c>
      <c r="I1076" s="4">
        <f t="shared" si="130"/>
        <v>0.00012696395801391707</v>
      </c>
      <c r="J1076">
        <f t="shared" si="131"/>
        <v>1.2385561893138372E-06</v>
      </c>
      <c r="K1076" s="8">
        <f t="shared" si="126"/>
        <v>0.17728888982717106</v>
      </c>
    </row>
    <row r="1077" spans="2:11" ht="12.75">
      <c r="B1077" s="1">
        <v>39164</v>
      </c>
      <c r="C1077" s="3">
        <v>1221.85</v>
      </c>
      <c r="D1077">
        <f t="shared" si="127"/>
        <v>0.9985942774013746</v>
      </c>
      <c r="E1077">
        <f t="shared" si="128"/>
        <v>-0.0014067115535436809</v>
      </c>
      <c r="F1077" s="4">
        <f t="shared" si="129"/>
        <v>1.978837394873276E-06</v>
      </c>
      <c r="G1077" s="4">
        <f t="shared" si="124"/>
        <v>0.008010323169783513</v>
      </c>
      <c r="H1077">
        <f t="shared" si="125"/>
        <v>0.006594453164004417</v>
      </c>
      <c r="I1077" s="4">
        <f t="shared" si="130"/>
        <v>0.0001251612995278674</v>
      </c>
      <c r="J1077">
        <f t="shared" si="131"/>
        <v>1.585205087501062E-06</v>
      </c>
      <c r="K1077" s="8">
        <f t="shared" si="126"/>
        <v>0.17576695824327046</v>
      </c>
    </row>
    <row r="1078" spans="2:11" ht="12.75">
      <c r="B1078" s="2">
        <v>39167</v>
      </c>
      <c r="C1078" s="3">
        <v>1206.26</v>
      </c>
      <c r="D1078">
        <f t="shared" si="127"/>
        <v>0.9872406596554406</v>
      </c>
      <c r="E1078">
        <f t="shared" si="128"/>
        <v>-0.012841439832085305</v>
      </c>
      <c r="F1078" s="4">
        <f t="shared" si="129"/>
        <v>0.00016490257696106706</v>
      </c>
      <c r="G1078" s="4">
        <f t="shared" si="124"/>
        <v>0.008098671936074485</v>
      </c>
      <c r="H1078">
        <f t="shared" si="125"/>
        <v>0.0035539834182187237</v>
      </c>
      <c r="I1078" s="4">
        <f t="shared" si="130"/>
        <v>0.00012654174900116383</v>
      </c>
      <c r="J1078">
        <f t="shared" si="131"/>
        <v>8.543229370718086E-07</v>
      </c>
      <c r="K1078" s="8">
        <f t="shared" si="126"/>
        <v>0.17726211246632206</v>
      </c>
    </row>
    <row r="1079" spans="2:11" ht="12.75">
      <c r="B1079" s="1">
        <v>39168</v>
      </c>
      <c r="C1079" s="3">
        <v>1214.63</v>
      </c>
      <c r="D1079">
        <f t="shared" si="127"/>
        <v>1.0069388025798751</v>
      </c>
      <c r="E1079">
        <f t="shared" si="128"/>
        <v>0.006914839873718662</v>
      </c>
      <c r="F1079" s="4">
        <f t="shared" si="129"/>
        <v>4.781501047916953E-05</v>
      </c>
      <c r="G1079" s="4">
        <f t="shared" si="124"/>
        <v>0.008143395259089555</v>
      </c>
      <c r="H1079">
        <f t="shared" si="125"/>
        <v>0.004195388088842385</v>
      </c>
      <c r="I1079" s="4">
        <f t="shared" si="130"/>
        <v>0.0001272405509232743</v>
      </c>
      <c r="J1079">
        <f t="shared" si="131"/>
        <v>1.0085067521255734E-06</v>
      </c>
      <c r="K1079" s="8">
        <f t="shared" si="126"/>
        <v>0.17764574591806914</v>
      </c>
    </row>
    <row r="1080" spans="2:11" ht="12.75">
      <c r="B1080" s="2">
        <v>39169</v>
      </c>
      <c r="C1080" s="3">
        <v>1201.14</v>
      </c>
      <c r="D1080">
        <f t="shared" si="127"/>
        <v>0.9888937371874562</v>
      </c>
      <c r="E1080">
        <f t="shared" si="128"/>
        <v>-0.01116839783631166</v>
      </c>
      <c r="F1080" s="4">
        <f t="shared" si="129"/>
        <v>0.00012473311023013099</v>
      </c>
      <c r="G1080" s="4">
        <f t="shared" si="124"/>
        <v>0.008261016875495911</v>
      </c>
      <c r="H1080">
        <f t="shared" si="125"/>
        <v>0.0025945452963976306</v>
      </c>
      <c r="I1080" s="4">
        <f t="shared" si="130"/>
        <v>0.00012907838867962362</v>
      </c>
      <c r="J1080">
        <f t="shared" si="131"/>
        <v>6.236887731725074E-07</v>
      </c>
      <c r="K1080" s="8">
        <f t="shared" si="126"/>
        <v>0.1792028877462994</v>
      </c>
    </row>
    <row r="1081" spans="2:11" ht="12.75">
      <c r="B1081" s="1">
        <v>39170</v>
      </c>
      <c r="C1081" s="3">
        <v>1214.28</v>
      </c>
      <c r="D1081">
        <f t="shared" si="127"/>
        <v>1.0109396073729955</v>
      </c>
      <c r="E1081">
        <f t="shared" si="128"/>
        <v>0.010880202717988837</v>
      </c>
      <c r="F1081" s="4">
        <f t="shared" si="129"/>
        <v>0.00011837881118453168</v>
      </c>
      <c r="G1081" s="4">
        <f t="shared" si="124"/>
        <v>0.008320951442843639</v>
      </c>
      <c r="H1081">
        <f t="shared" si="125"/>
        <v>0.002934605420843798</v>
      </c>
      <c r="I1081" s="4">
        <f t="shared" si="130"/>
        <v>0.00013001486629443185</v>
      </c>
      <c r="J1081">
        <f t="shared" si="131"/>
        <v>7.054339953951438E-07</v>
      </c>
      <c r="K1081" s="8">
        <f t="shared" si="126"/>
        <v>0.1797981036461708</v>
      </c>
    </row>
    <row r="1082" spans="2:11" ht="12.75">
      <c r="B1082" s="2">
        <v>39171</v>
      </c>
      <c r="C1082" s="3">
        <v>1214.41</v>
      </c>
      <c r="D1082">
        <f t="shared" si="127"/>
        <v>1.000107059327338</v>
      </c>
      <c r="E1082">
        <f t="shared" si="128"/>
        <v>0.0001070535968972199</v>
      </c>
      <c r="F1082" s="4">
        <f t="shared" si="129"/>
        <v>1.1460472608632452E-08</v>
      </c>
      <c r="G1082" s="4">
        <f t="shared" si="124"/>
        <v>0.008320938411077033</v>
      </c>
      <c r="H1082">
        <f t="shared" si="125"/>
        <v>0.0029632293276991802</v>
      </c>
      <c r="I1082" s="4">
        <f t="shared" si="130"/>
        <v>0.00013001466267307865</v>
      </c>
      <c r="J1082">
        <f t="shared" si="131"/>
        <v>7.123147422353799E-07</v>
      </c>
      <c r="K1082" s="8">
        <f t="shared" si="126"/>
        <v>0.17979317835421568</v>
      </c>
    </row>
    <row r="1083" spans="2:11" ht="12.75">
      <c r="B1083" s="1">
        <v>39174</v>
      </c>
      <c r="C1083" s="3">
        <v>1225.98</v>
      </c>
      <c r="D1083">
        <f t="shared" si="127"/>
        <v>1.0095272601510197</v>
      </c>
      <c r="E1083">
        <f t="shared" si="128"/>
        <v>0.009482162022825437</v>
      </c>
      <c r="F1083" s="4">
        <f t="shared" si="129"/>
        <v>8.991139662711298E-05</v>
      </c>
      <c r="G1083" s="4">
        <f t="shared" si="124"/>
        <v>0.008404907899537389</v>
      </c>
      <c r="H1083">
        <f t="shared" si="125"/>
        <v>0.004403028098744282</v>
      </c>
      <c r="I1083" s="4">
        <f t="shared" si="130"/>
        <v>0.0001313266859302717</v>
      </c>
      <c r="J1083">
        <f t="shared" si="131"/>
        <v>1.0584202160442985E-06</v>
      </c>
      <c r="K1083" s="8">
        <f t="shared" si="126"/>
        <v>0.18046347671636176</v>
      </c>
    </row>
    <row r="1084" spans="2:11" ht="12.75">
      <c r="B1084" s="2">
        <v>39175</v>
      </c>
      <c r="C1084" s="3">
        <v>1245.57</v>
      </c>
      <c r="D1084">
        <f t="shared" si="127"/>
        <v>1.0159790534919002</v>
      </c>
      <c r="E1084">
        <f t="shared" si="128"/>
        <v>0.015852732301933764</v>
      </c>
      <c r="F1084" s="4">
        <f t="shared" si="129"/>
        <v>0.00025130912143677417</v>
      </c>
      <c r="G1084" s="4">
        <f t="shared" si="124"/>
        <v>0.008443633924436334</v>
      </c>
      <c r="H1084">
        <f t="shared" si="125"/>
        <v>0.004573521996041136</v>
      </c>
      <c r="I1084" s="4">
        <f t="shared" si="130"/>
        <v>0.00013193178006931772</v>
      </c>
      <c r="J1084">
        <f t="shared" si="131"/>
        <v>1.099404325971427E-06</v>
      </c>
      <c r="K1084" s="8">
        <f t="shared" si="126"/>
        <v>0.1808537915992821</v>
      </c>
    </row>
    <row r="1085" spans="2:11" ht="12.75">
      <c r="B1085" s="1">
        <v>39176</v>
      </c>
      <c r="C1085" s="3">
        <v>1241.43</v>
      </c>
      <c r="D1085">
        <f t="shared" si="127"/>
        <v>0.9966762205255426</v>
      </c>
      <c r="E1085">
        <f t="shared" si="128"/>
        <v>-0.003329315499877016</v>
      </c>
      <c r="F1085" s="4">
        <f t="shared" si="129"/>
        <v>1.1084341697721344E-05</v>
      </c>
      <c r="G1085" s="4">
        <f t="shared" si="124"/>
        <v>0.008430285417790681</v>
      </c>
      <c r="H1085">
        <f t="shared" si="125"/>
        <v>0.004794380290113072</v>
      </c>
      <c r="I1085" s="4">
        <f t="shared" si="130"/>
        <v>0.0001317232096529794</v>
      </c>
      <c r="J1085">
        <f t="shared" si="131"/>
        <v>1.1524952620464114E-06</v>
      </c>
      <c r="K1085" s="8">
        <f t="shared" si="126"/>
        <v>0.1806728496419239</v>
      </c>
    </row>
    <row r="1086" spans="2:11" ht="12.75">
      <c r="B1086" s="2">
        <v>39177</v>
      </c>
      <c r="C1086" s="3">
        <v>1242.18</v>
      </c>
      <c r="D1086">
        <f t="shared" si="127"/>
        <v>1.0006041419975351</v>
      </c>
      <c r="E1086">
        <f t="shared" si="128"/>
        <v>0.0006039595772266683</v>
      </c>
      <c r="F1086" s="4">
        <f t="shared" si="129"/>
        <v>3.647671709238159E-07</v>
      </c>
      <c r="G1086" s="4">
        <f t="shared" si="124"/>
        <v>0.008372497069065614</v>
      </c>
      <c r="H1086">
        <f t="shared" si="125"/>
        <v>0.006001793378980611</v>
      </c>
      <c r="I1086" s="4">
        <f t="shared" si="130"/>
        <v>0.00013082026670415022</v>
      </c>
      <c r="J1086">
        <f t="shared" si="131"/>
        <v>1.4427387930241853E-06</v>
      </c>
      <c r="K1086" s="8">
        <f t="shared" si="126"/>
        <v>0.17984543913533504</v>
      </c>
    </row>
    <row r="1087" spans="2:11" ht="12.75">
      <c r="B1087" s="1">
        <v>39182</v>
      </c>
      <c r="C1087" s="3">
        <v>1255.73</v>
      </c>
      <c r="D1087">
        <f t="shared" si="127"/>
        <v>1.0109082419617124</v>
      </c>
      <c r="E1087">
        <f t="shared" si="128"/>
        <v>0.010849176237637252</v>
      </c>
      <c r="F1087" s="4">
        <f t="shared" si="129"/>
        <v>0.0001177046250353128</v>
      </c>
      <c r="G1087" s="4">
        <f t="shared" si="124"/>
        <v>0.008485978530129406</v>
      </c>
      <c r="H1087">
        <f t="shared" si="125"/>
        <v>0.008167722382257693</v>
      </c>
      <c r="I1087" s="4">
        <f t="shared" si="130"/>
        <v>0.00013259341453327196</v>
      </c>
      <c r="J1087">
        <f t="shared" si="131"/>
        <v>1.9633948034273303E-06</v>
      </c>
      <c r="K1087" s="8">
        <f t="shared" si="126"/>
        <v>0.1807138758713928</v>
      </c>
    </row>
    <row r="1088" spans="2:11" ht="12.75">
      <c r="B1088" s="2">
        <v>39183</v>
      </c>
      <c r="C1088" s="3">
        <v>1249.19</v>
      </c>
      <c r="D1088">
        <f t="shared" si="127"/>
        <v>0.9947918740493578</v>
      </c>
      <c r="E1088">
        <f t="shared" si="128"/>
        <v>-0.005221735512709059</v>
      </c>
      <c r="F1088" s="4">
        <f t="shared" si="129"/>
        <v>2.726652176468694E-05</v>
      </c>
      <c r="G1088" s="4">
        <f t="shared" si="124"/>
        <v>0.008507527027532177</v>
      </c>
      <c r="H1088">
        <f t="shared" si="125"/>
        <v>0.00766411930240001</v>
      </c>
      <c r="I1088" s="4">
        <f t="shared" si="130"/>
        <v>0.00013293010980519027</v>
      </c>
      <c r="J1088">
        <f t="shared" si="131"/>
        <v>1.8423363707692333E-06</v>
      </c>
      <c r="K1088" s="8">
        <f t="shared" si="126"/>
        <v>0.18103022774831073</v>
      </c>
    </row>
    <row r="1089" spans="2:11" ht="12.75">
      <c r="B1089" s="1">
        <v>39184</v>
      </c>
      <c r="C1089" s="3">
        <v>1253.21</v>
      </c>
      <c r="D1089">
        <f t="shared" si="127"/>
        <v>1.003218085319287</v>
      </c>
      <c r="E1089">
        <f t="shared" si="128"/>
        <v>0.0032129183648915466</v>
      </c>
      <c r="F1089" s="4">
        <f t="shared" si="129"/>
        <v>1.0322844419457369E-05</v>
      </c>
      <c r="G1089" s="4">
        <f aca="true" t="shared" si="132" ref="G1089:G1152">SUM(F1025:F1089)</f>
        <v>0.008516373006558667</v>
      </c>
      <c r="H1089">
        <f aca="true" t="shared" si="133" ref="H1089:H1152">(SUM(E1025:E1089))^2</f>
        <v>0.008459058070532302</v>
      </c>
      <c r="I1089" s="4">
        <f t="shared" si="130"/>
        <v>0.00013306832822747918</v>
      </c>
      <c r="J1089">
        <f t="shared" si="131"/>
        <v>2.0334274208010342E-06</v>
      </c>
      <c r="K1089" s="8">
        <f t="shared" si="126"/>
        <v>0.1809937159176239</v>
      </c>
    </row>
    <row r="1090" spans="2:11" ht="12.75">
      <c r="B1090" s="2">
        <v>39185</v>
      </c>
      <c r="C1090" s="3">
        <v>1263.53</v>
      </c>
      <c r="D1090">
        <f t="shared" si="127"/>
        <v>1.0082348528977585</v>
      </c>
      <c r="E1090">
        <f t="shared" si="128"/>
        <v>0.008201131497329737</v>
      </c>
      <c r="F1090" s="4">
        <f t="shared" si="129"/>
        <v>6.725855783649389E-05</v>
      </c>
      <c r="G1090" s="4">
        <f t="shared" si="132"/>
        <v>0.00850580370092887</v>
      </c>
      <c r="H1090">
        <f t="shared" si="133"/>
        <v>0.01188018893064877</v>
      </c>
      <c r="I1090" s="4">
        <f t="shared" si="130"/>
        <v>0.0001329031828270136</v>
      </c>
      <c r="J1090">
        <f t="shared" si="131"/>
        <v>2.85581464679057E-06</v>
      </c>
      <c r="K1090" s="8">
        <f t="shared" si="126"/>
        <v>0.1803104047054849</v>
      </c>
    </row>
    <row r="1091" spans="2:11" ht="12.75">
      <c r="B1091" s="1">
        <v>39188</v>
      </c>
      <c r="C1091" s="3">
        <v>1277.64</v>
      </c>
      <c r="D1091">
        <f t="shared" si="127"/>
        <v>1.0111671270171663</v>
      </c>
      <c r="E1091">
        <f t="shared" si="128"/>
        <v>0.011105234998690403</v>
      </c>
      <c r="F1091" s="4">
        <f t="shared" si="129"/>
        <v>0.00012332624437613824</v>
      </c>
      <c r="G1091" s="4">
        <f t="shared" si="132"/>
        <v>0.008074933580937808</v>
      </c>
      <c r="H1091">
        <f t="shared" si="133"/>
        <v>0.009323860414731369</v>
      </c>
      <c r="I1091" s="4">
        <f t="shared" si="130"/>
        <v>0.00012617083720215325</v>
      </c>
      <c r="J1091">
        <f t="shared" si="131"/>
        <v>2.2413125996950406E-06</v>
      </c>
      <c r="K1091" s="8">
        <f aca="true" t="shared" si="134" ref="K1091:K1154">SQRT(I1091-J1091)*SQRT(250)</f>
        <v>0.17601812733526778</v>
      </c>
    </row>
    <row r="1092" spans="2:11" ht="12.75">
      <c r="B1092" s="2">
        <v>39189</v>
      </c>
      <c r="C1092" s="3">
        <v>1278.27</v>
      </c>
      <c r="D1092">
        <f t="shared" si="127"/>
        <v>1.0004930966469427</v>
      </c>
      <c r="E1092">
        <f t="shared" si="128"/>
        <v>0.0004929751147409076</v>
      </c>
      <c r="F1092" s="4">
        <f t="shared" si="129"/>
        <v>2.4302446375381105E-07</v>
      </c>
      <c r="G1092" s="4">
        <f t="shared" si="132"/>
        <v>0.008074926497597668</v>
      </c>
      <c r="H1092">
        <f t="shared" si="133"/>
        <v>0.009516631075173199</v>
      </c>
      <c r="I1092" s="4">
        <f t="shared" si="130"/>
        <v>0.00012617072652496356</v>
      </c>
      <c r="J1092">
        <f t="shared" si="131"/>
        <v>2.287651700762788E-06</v>
      </c>
      <c r="K1092" s="8">
        <f t="shared" si="134"/>
        <v>0.1759851377419417</v>
      </c>
    </row>
    <row r="1093" spans="2:11" ht="12.75">
      <c r="B1093" s="1">
        <v>39190</v>
      </c>
      <c r="C1093" s="3">
        <v>1271.75</v>
      </c>
      <c r="D1093">
        <f t="shared" si="127"/>
        <v>0.9948993561610614</v>
      </c>
      <c r="E1093">
        <f t="shared" si="128"/>
        <v>-0.005113696526381699</v>
      </c>
      <c r="F1093" s="4">
        <f t="shared" si="129"/>
        <v>2.614989216392825E-05</v>
      </c>
      <c r="G1093" s="4">
        <f t="shared" si="132"/>
        <v>0.00794851428701081</v>
      </c>
      <c r="H1093">
        <f t="shared" si="133"/>
        <v>0.0064140752477894365</v>
      </c>
      <c r="I1093" s="4">
        <f t="shared" si="130"/>
        <v>0.0001241955357345439</v>
      </c>
      <c r="J1093">
        <f t="shared" si="131"/>
        <v>1.5418450114878454E-06</v>
      </c>
      <c r="K1093" s="8">
        <f t="shared" si="134"/>
        <v>0.17510974467677123</v>
      </c>
    </row>
    <row r="1094" spans="2:11" ht="12.75">
      <c r="B1094" s="2">
        <v>39191</v>
      </c>
      <c r="C1094" s="3">
        <v>1267.38</v>
      </c>
      <c r="D1094">
        <f t="shared" si="127"/>
        <v>0.9965637900530766</v>
      </c>
      <c r="E1094">
        <f t="shared" si="128"/>
        <v>-0.0034421272756677366</v>
      </c>
      <c r="F1094" s="4">
        <f t="shared" si="129"/>
        <v>1.1848240181895794E-05</v>
      </c>
      <c r="G1094" s="4">
        <f t="shared" si="132"/>
        <v>0.0079527232883153</v>
      </c>
      <c r="H1094">
        <f t="shared" si="133"/>
        <v>0.006305902362358824</v>
      </c>
      <c r="I1094" s="4">
        <f t="shared" si="130"/>
        <v>0.00012426130137992657</v>
      </c>
      <c r="J1094">
        <f t="shared" si="131"/>
        <v>1.5158419140285636E-06</v>
      </c>
      <c r="K1094" s="8">
        <f t="shared" si="134"/>
        <v>0.17517524044931262</v>
      </c>
    </row>
    <row r="1095" spans="2:11" ht="12.75">
      <c r="B1095" s="1">
        <v>39192</v>
      </c>
      <c r="C1095" s="3">
        <v>1282.18</v>
      </c>
      <c r="D1095">
        <f t="shared" si="127"/>
        <v>1.0116776341744387</v>
      </c>
      <c r="E1095">
        <f t="shared" si="128"/>
        <v>0.011609976813687549</v>
      </c>
      <c r="F1095" s="4">
        <f t="shared" si="129"/>
        <v>0.00013479156161436248</v>
      </c>
      <c r="G1095" s="4">
        <f t="shared" si="132"/>
        <v>0.008067339064050527</v>
      </c>
      <c r="H1095">
        <f t="shared" si="133"/>
        <v>0.007487084817971948</v>
      </c>
      <c r="I1095" s="4">
        <f t="shared" si="130"/>
        <v>0.00012605217287578948</v>
      </c>
      <c r="J1095">
        <f t="shared" si="131"/>
        <v>1.79978000432018E-06</v>
      </c>
      <c r="K1095" s="8">
        <f t="shared" si="134"/>
        <v>0.17624726442662117</v>
      </c>
    </row>
    <row r="1096" spans="2:11" ht="12.75">
      <c r="B1096" s="2">
        <v>39195</v>
      </c>
      <c r="C1096" s="3">
        <v>1278.43</v>
      </c>
      <c r="D1096">
        <f t="shared" si="127"/>
        <v>0.9970752936405185</v>
      </c>
      <c r="E1096">
        <f t="shared" si="128"/>
        <v>-0.002928991670683681</v>
      </c>
      <c r="F1096" s="4">
        <f t="shared" si="129"/>
        <v>8.578992206934381E-06</v>
      </c>
      <c r="G1096" s="4">
        <f t="shared" si="132"/>
        <v>0.008072051386967129</v>
      </c>
      <c r="H1096">
        <f t="shared" si="133"/>
        <v>0.007321426650944834</v>
      </c>
      <c r="I1096" s="4">
        <f t="shared" si="130"/>
        <v>0.00012612580292136139</v>
      </c>
      <c r="J1096">
        <f t="shared" si="131"/>
        <v>1.7599583295540468E-06</v>
      </c>
      <c r="K1096" s="8">
        <f t="shared" si="134"/>
        <v>0.17632770952959104</v>
      </c>
    </row>
    <row r="1097" spans="2:11" ht="12.75">
      <c r="B1097" s="1">
        <v>39196</v>
      </c>
      <c r="C1097" s="3">
        <v>1260.99</v>
      </c>
      <c r="D1097">
        <f t="shared" si="127"/>
        <v>0.9863582675625572</v>
      </c>
      <c r="E1097">
        <f t="shared" si="128"/>
        <v>-0.013735635850850875</v>
      </c>
      <c r="F1097" s="4">
        <f t="shared" si="129"/>
        <v>0.00018866769222717985</v>
      </c>
      <c r="G1097" s="4">
        <f t="shared" si="132"/>
        <v>0.00822555482349861</v>
      </c>
      <c r="H1097">
        <f t="shared" si="133"/>
        <v>0.004342777583019378</v>
      </c>
      <c r="I1097" s="4">
        <f t="shared" si="130"/>
        <v>0.0001285242941171658</v>
      </c>
      <c r="J1097">
        <f t="shared" si="131"/>
        <v>1.043936918995043E-06</v>
      </c>
      <c r="K1097" s="8">
        <f t="shared" si="134"/>
        <v>0.17852195747174263</v>
      </c>
    </row>
    <row r="1098" spans="2:11" ht="12.75">
      <c r="B1098" s="2">
        <v>39197</v>
      </c>
      <c r="C1098" s="3">
        <v>1264.73</v>
      </c>
      <c r="D1098">
        <f aca="true" t="shared" si="135" ref="D1098:D1161">C1098/C1097</f>
        <v>1.0029659235997113</v>
      </c>
      <c r="E1098">
        <f aca="true" t="shared" si="136" ref="E1098:E1161">LN(D1098)</f>
        <v>0.0029615339257947045</v>
      </c>
      <c r="F1098" s="4">
        <f aca="true" t="shared" si="137" ref="F1098:F1161">E1098^2</f>
        <v>8.770683193632995E-06</v>
      </c>
      <c r="G1098" s="4">
        <f t="shared" si="132"/>
        <v>0.008233889273345556</v>
      </c>
      <c r="H1098">
        <f t="shared" si="133"/>
        <v>0.004651350257638733</v>
      </c>
      <c r="I1098" s="4">
        <f aca="true" t="shared" si="138" ref="I1098:I1161">(1/($C$3-1))*G1098</f>
        <v>0.0001286545198960243</v>
      </c>
      <c r="J1098">
        <f aca="true" t="shared" si="139" ref="J1098:J1161">(1/($C$3*($C$3-1)))*H1098</f>
        <v>1.1181130427016186E-06</v>
      </c>
      <c r="K1098" s="8">
        <f t="shared" si="134"/>
        <v>0.17856119879002458</v>
      </c>
    </row>
    <row r="1099" spans="2:11" ht="12.75">
      <c r="B1099" s="1">
        <v>39198</v>
      </c>
      <c r="C1099" s="3">
        <v>1274.8</v>
      </c>
      <c r="D1099">
        <f t="shared" si="135"/>
        <v>1.0079621737445936</v>
      </c>
      <c r="E1099">
        <f t="shared" si="136"/>
        <v>0.007930642898027022</v>
      </c>
      <c r="F1099" s="4">
        <f t="shared" si="137"/>
        <v>6.289509677602644E-05</v>
      </c>
      <c r="G1099" s="4">
        <f t="shared" si="132"/>
        <v>0.00826891576309839</v>
      </c>
      <c r="H1099">
        <f t="shared" si="133"/>
        <v>0.0066276733832760166</v>
      </c>
      <c r="I1099" s="4">
        <f t="shared" si="138"/>
        <v>0.00012920180879841234</v>
      </c>
      <c r="J1099">
        <f t="shared" si="139"/>
        <v>1.593190717133658E-06</v>
      </c>
      <c r="K1099" s="8">
        <f t="shared" si="134"/>
        <v>0.17861174239203778</v>
      </c>
    </row>
    <row r="1100" spans="2:11" ht="12.75">
      <c r="B1100" s="2">
        <v>39199</v>
      </c>
      <c r="C1100" s="3">
        <v>1264.61</v>
      </c>
      <c r="D1100">
        <f t="shared" si="135"/>
        <v>0.9920065892689048</v>
      </c>
      <c r="E1100">
        <f t="shared" si="136"/>
        <v>-0.008025529311154756</v>
      </c>
      <c r="F1100" s="4">
        <f t="shared" si="137"/>
        <v>6.440912072420414E-05</v>
      </c>
      <c r="G1100" s="4">
        <f t="shared" si="132"/>
        <v>0.008327821531505224</v>
      </c>
      <c r="H1100">
        <f t="shared" si="133"/>
        <v>0.005046549748967039</v>
      </c>
      <c r="I1100" s="4">
        <f t="shared" si="138"/>
        <v>0.00013012221142976913</v>
      </c>
      <c r="J1100">
        <f t="shared" si="139"/>
        <v>1.2131129204247692E-06</v>
      </c>
      <c r="K1100" s="8">
        <f t="shared" si="134"/>
        <v>0.17951956614067474</v>
      </c>
    </row>
    <row r="1101" spans="2:11" ht="12.75">
      <c r="B1101" s="1">
        <v>39202</v>
      </c>
      <c r="C1101" s="3">
        <v>1273.83</v>
      </c>
      <c r="D1101">
        <f t="shared" si="135"/>
        <v>1.0072907853013973</v>
      </c>
      <c r="E1101">
        <f t="shared" si="136"/>
        <v>0.007264336005860392</v>
      </c>
      <c r="F1101" s="4">
        <f t="shared" si="137"/>
        <v>5.277057760603971E-05</v>
      </c>
      <c r="G1101" s="4">
        <f t="shared" si="132"/>
        <v>0.008335570476505535</v>
      </c>
      <c r="H1101">
        <f t="shared" si="133"/>
        <v>0.005125642394875078</v>
      </c>
      <c r="I1101" s="4">
        <f t="shared" si="138"/>
        <v>0.000130243288695399</v>
      </c>
      <c r="J1101">
        <f t="shared" si="139"/>
        <v>1.2321255756911244E-06</v>
      </c>
      <c r="K1101" s="8">
        <f t="shared" si="134"/>
        <v>0.17959061996643078</v>
      </c>
    </row>
    <row r="1102" spans="2:11" ht="12.75">
      <c r="B1102" s="2">
        <v>39204</v>
      </c>
      <c r="C1102" s="3">
        <v>1267.79</v>
      </c>
      <c r="D1102">
        <f t="shared" si="135"/>
        <v>0.9952583939772184</v>
      </c>
      <c r="E1102">
        <f t="shared" si="136"/>
        <v>-0.0047528830983736055</v>
      </c>
      <c r="F1102" s="4">
        <f t="shared" si="137"/>
        <v>2.2589897746805484E-05</v>
      </c>
      <c r="G1102" s="4">
        <f t="shared" si="132"/>
        <v>0.008306774872451251</v>
      </c>
      <c r="H1102">
        <f t="shared" si="133"/>
        <v>0.005477343463380038</v>
      </c>
      <c r="I1102" s="4">
        <f t="shared" si="138"/>
        <v>0.0001297933573820508</v>
      </c>
      <c r="J1102">
        <f t="shared" si="139"/>
        <v>1.3166691017740478E-06</v>
      </c>
      <c r="K1102" s="8">
        <f t="shared" si="134"/>
        <v>0.17921822471520354</v>
      </c>
    </row>
    <row r="1103" spans="2:11" ht="12.75">
      <c r="B1103" s="1">
        <v>39205</v>
      </c>
      <c r="C1103" s="3">
        <v>1256.75</v>
      </c>
      <c r="D1103">
        <f t="shared" si="135"/>
        <v>0.9912919332066037</v>
      </c>
      <c r="E1103">
        <f t="shared" si="136"/>
        <v>-0.008746203566828701</v>
      </c>
      <c r="F1103" s="4">
        <f t="shared" si="137"/>
        <v>7.64960768324071E-05</v>
      </c>
      <c r="G1103" s="4">
        <f t="shared" si="132"/>
        <v>0.008381584366694951</v>
      </c>
      <c r="H1103">
        <f t="shared" si="133"/>
        <v>0.004091417395860728</v>
      </c>
      <c r="I1103" s="4">
        <f t="shared" si="138"/>
        <v>0.00013096225572960862</v>
      </c>
      <c r="J1103">
        <f t="shared" si="139"/>
        <v>9.835137970819057E-07</v>
      </c>
      <c r="K1103" s="8">
        <f t="shared" si="134"/>
        <v>0.1802628233528247</v>
      </c>
    </row>
    <row r="1104" spans="2:11" ht="12.75">
      <c r="B1104" s="2">
        <v>39206</v>
      </c>
      <c r="C1104" s="3">
        <v>1264.19</v>
      </c>
      <c r="D1104">
        <f t="shared" si="135"/>
        <v>1.005920031828128</v>
      </c>
      <c r="E1104">
        <f t="shared" si="136"/>
        <v>0.005902577293427842</v>
      </c>
      <c r="F1104" s="4">
        <f t="shared" si="137"/>
        <v>3.4840418704889945E-05</v>
      </c>
      <c r="G1104" s="4">
        <f t="shared" si="132"/>
        <v>0.008324131576682322</v>
      </c>
      <c r="H1104">
        <f t="shared" si="133"/>
        <v>0.003631247139405545</v>
      </c>
      <c r="I1104" s="4">
        <f t="shared" si="138"/>
        <v>0.00013006455588566128</v>
      </c>
      <c r="J1104">
        <f t="shared" si="139"/>
        <v>8.728959469724868E-07</v>
      </c>
      <c r="K1104" s="8">
        <f t="shared" si="134"/>
        <v>0.17971620679469114</v>
      </c>
    </row>
    <row r="1105" spans="2:11" ht="12.75">
      <c r="B1105" s="1">
        <v>39209</v>
      </c>
      <c r="C1105" s="3">
        <v>1272.62</v>
      </c>
      <c r="D1105">
        <f t="shared" si="135"/>
        <v>1.00666830144203</v>
      </c>
      <c r="E1105">
        <f t="shared" si="136"/>
        <v>0.0066461666663863</v>
      </c>
      <c r="F1105" s="4">
        <f t="shared" si="137"/>
        <v>4.4171531357384377E-05</v>
      </c>
      <c r="G1105" s="4">
        <f t="shared" si="132"/>
        <v>0.00835532630048263</v>
      </c>
      <c r="H1105">
        <f t="shared" si="133"/>
        <v>0.004971424673200491</v>
      </c>
      <c r="I1105" s="4">
        <f t="shared" si="138"/>
        <v>0.0001305519734450411</v>
      </c>
      <c r="J1105">
        <f t="shared" si="139"/>
        <v>1.1950540079808874E-06</v>
      </c>
      <c r="K1105" s="8">
        <f t="shared" si="134"/>
        <v>0.17983111482517436</v>
      </c>
    </row>
    <row r="1106" spans="2:11" ht="12.75">
      <c r="B1106" s="2">
        <v>39210</v>
      </c>
      <c r="C1106" s="3">
        <v>1240.59</v>
      </c>
      <c r="D1106">
        <f t="shared" si="135"/>
        <v>0.9748314500793639</v>
      </c>
      <c r="E1106">
        <f t="shared" si="136"/>
        <v>-0.025490694641799757</v>
      </c>
      <c r="F1106" s="4">
        <f t="shared" si="137"/>
        <v>0.0006497755133214789</v>
      </c>
      <c r="G1106" s="4">
        <f t="shared" si="132"/>
        <v>0.008981871212341239</v>
      </c>
      <c r="H1106">
        <f t="shared" si="133"/>
        <v>0.0016158649301620997</v>
      </c>
      <c r="I1106" s="4">
        <f t="shared" si="138"/>
        <v>0.00014034173769283186</v>
      </c>
      <c r="J1106">
        <f t="shared" si="139"/>
        <v>3.8842906975050476E-07</v>
      </c>
      <c r="K1106" s="8">
        <f t="shared" si="134"/>
        <v>0.18705166974868292</v>
      </c>
    </row>
    <row r="1107" spans="2:11" ht="12.75">
      <c r="B1107" s="1">
        <v>39211</v>
      </c>
      <c r="C1107" s="3">
        <v>1239.7</v>
      </c>
      <c r="D1107">
        <f t="shared" si="135"/>
        <v>0.9992825994083462</v>
      </c>
      <c r="E1107">
        <f t="shared" si="136"/>
        <v>-0.0007176580465978523</v>
      </c>
      <c r="F1107" s="4">
        <f t="shared" si="137"/>
        <v>5.150330718466452E-07</v>
      </c>
      <c r="G1107" s="4">
        <f t="shared" si="132"/>
        <v>0.008967298332284025</v>
      </c>
      <c r="H1107">
        <f t="shared" si="133"/>
        <v>0.0018804781872693147</v>
      </c>
      <c r="I1107" s="4">
        <f t="shared" si="138"/>
        <v>0.0001401140364419379</v>
      </c>
      <c r="J1107">
        <f t="shared" si="139"/>
        <v>4.52038025785893E-07</v>
      </c>
      <c r="K1107" s="8">
        <f t="shared" si="134"/>
        <v>0.18685689605695047</v>
      </c>
    </row>
    <row r="1108" spans="2:11" ht="12.75">
      <c r="B1108" s="2">
        <v>39212</v>
      </c>
      <c r="C1108" s="3">
        <v>1221.69</v>
      </c>
      <c r="D1108">
        <f t="shared" si="135"/>
        <v>0.9854722916834718</v>
      </c>
      <c r="E1108">
        <f t="shared" si="136"/>
        <v>-0.014634268783130762</v>
      </c>
      <c r="F1108" s="4">
        <f t="shared" si="137"/>
        <v>0.00021416182281691553</v>
      </c>
      <c r="G1108" s="4">
        <f t="shared" si="132"/>
        <v>0.009159703498289545</v>
      </c>
      <c r="H1108">
        <f t="shared" si="133"/>
        <v>0.0005791631517578791</v>
      </c>
      <c r="I1108" s="4">
        <f t="shared" si="138"/>
        <v>0.00014312036716077414</v>
      </c>
      <c r="J1108">
        <f t="shared" si="139"/>
        <v>1.3922191148025942E-07</v>
      </c>
      <c r="K1108" s="8">
        <f t="shared" si="134"/>
        <v>0.18906423858658059</v>
      </c>
    </row>
    <row r="1109" spans="2:11" ht="12.75">
      <c r="B1109" s="1">
        <v>39213</v>
      </c>
      <c r="C1109" s="3">
        <v>1240.39</v>
      </c>
      <c r="D1109">
        <f t="shared" si="135"/>
        <v>1.0153066653570055</v>
      </c>
      <c r="E1109">
        <f t="shared" si="136"/>
        <v>0.015190700217315039</v>
      </c>
      <c r="F1109" s="4">
        <f t="shared" si="137"/>
        <v>0.00023075737309233518</v>
      </c>
      <c r="G1109" s="4">
        <f t="shared" si="132"/>
        <v>0.009341318182398757</v>
      </c>
      <c r="H1109">
        <f t="shared" si="133"/>
        <v>0.001039825432554529</v>
      </c>
      <c r="I1109" s="4">
        <f t="shared" si="138"/>
        <v>0.00014595809659998058</v>
      </c>
      <c r="J1109">
        <f t="shared" si="139"/>
        <v>2.499580366717618E-07</v>
      </c>
      <c r="K1109" s="8">
        <f t="shared" si="134"/>
        <v>0.19085867714313437</v>
      </c>
    </row>
    <row r="1110" spans="2:11" ht="12.75">
      <c r="B1110" s="2">
        <v>39216</v>
      </c>
      <c r="C1110" s="3">
        <v>1254.45</v>
      </c>
      <c r="D1110">
        <f t="shared" si="135"/>
        <v>1.0113351445916203</v>
      </c>
      <c r="E1110">
        <f t="shared" si="136"/>
        <v>0.011271383217359076</v>
      </c>
      <c r="F1110" s="4">
        <f t="shared" si="137"/>
        <v>0.00012704407963256385</v>
      </c>
      <c r="G1110" s="4">
        <f t="shared" si="132"/>
        <v>0.009451171619737431</v>
      </c>
      <c r="H1110">
        <f t="shared" si="133"/>
        <v>0.0015501187602690774</v>
      </c>
      <c r="I1110" s="4">
        <f t="shared" si="138"/>
        <v>0.00014767455655839736</v>
      </c>
      <c r="J1110">
        <f t="shared" si="139"/>
        <v>3.72624701987759E-07</v>
      </c>
      <c r="K1110" s="8">
        <f t="shared" si="134"/>
        <v>0.19189966900467129</v>
      </c>
    </row>
    <row r="1111" spans="2:11" ht="12.75">
      <c r="B1111" s="1">
        <v>39217</v>
      </c>
      <c r="C1111" s="3">
        <v>1257.6</v>
      </c>
      <c r="D1111">
        <f t="shared" si="135"/>
        <v>1.0025110606241778</v>
      </c>
      <c r="E1111">
        <f t="shared" si="136"/>
        <v>0.0025079131792975387</v>
      </c>
      <c r="F1111" s="4">
        <f t="shared" si="137"/>
        <v>6.289628514894289E-06</v>
      </c>
      <c r="G1111" s="4">
        <f t="shared" si="132"/>
        <v>0.009350649528503795</v>
      </c>
      <c r="H1111">
        <f t="shared" si="133"/>
        <v>0.0027263473616412595</v>
      </c>
      <c r="I1111" s="4">
        <f t="shared" si="138"/>
        <v>0.0001461038988828718</v>
      </c>
      <c r="J1111">
        <f t="shared" si="139"/>
        <v>6.553719619329951E-07</v>
      </c>
      <c r="K1111" s="8">
        <f t="shared" si="134"/>
        <v>0.19068857262624495</v>
      </c>
    </row>
    <row r="1112" spans="2:11" ht="12.75">
      <c r="B1112" s="2">
        <v>39218</v>
      </c>
      <c r="C1112" s="3">
        <v>1259.27</v>
      </c>
      <c r="D1112">
        <f t="shared" si="135"/>
        <v>1.0013279262086514</v>
      </c>
      <c r="E1112">
        <f t="shared" si="136"/>
        <v>0.0013270452944167583</v>
      </c>
      <c r="F1112" s="4">
        <f t="shared" si="137"/>
        <v>1.7610492134336608E-06</v>
      </c>
      <c r="G1112" s="4">
        <f t="shared" si="132"/>
        <v>0.009312862517353492</v>
      </c>
      <c r="H1112">
        <f t="shared" si="133"/>
        <v>0.0022328230221903556</v>
      </c>
      <c r="I1112" s="4">
        <f t="shared" si="138"/>
        <v>0.0001455134768336483</v>
      </c>
      <c r="J1112">
        <f t="shared" si="139"/>
        <v>5.367363034111432E-07</v>
      </c>
      <c r="K1112" s="8">
        <f t="shared" si="134"/>
        <v>0.19037905644413536</v>
      </c>
    </row>
    <row r="1113" spans="2:11" ht="12.75">
      <c r="B1113" s="1">
        <v>39220</v>
      </c>
      <c r="C1113" s="3">
        <v>1269.46</v>
      </c>
      <c r="D1113">
        <f t="shared" si="135"/>
        <v>1.0080919898036165</v>
      </c>
      <c r="E1113">
        <f t="shared" si="136"/>
        <v>0.00805942521107142</v>
      </c>
      <c r="F1113" s="4">
        <f t="shared" si="137"/>
        <v>6.495433473285359E-05</v>
      </c>
      <c r="G1113" s="4">
        <f t="shared" si="132"/>
        <v>0.009239772552158167</v>
      </c>
      <c r="H1113">
        <f t="shared" si="133"/>
        <v>0.004497232373541827</v>
      </c>
      <c r="I1113" s="4">
        <f t="shared" si="138"/>
        <v>0.00014437144612747135</v>
      </c>
      <c r="J1113">
        <f t="shared" si="139"/>
        <v>1.0810654744090932E-06</v>
      </c>
      <c r="K1113" s="8">
        <f t="shared" si="134"/>
        <v>0.18926857944007916</v>
      </c>
    </row>
    <row r="1114" spans="2:11" ht="12.75">
      <c r="B1114" s="2">
        <v>39223</v>
      </c>
      <c r="C1114" s="3">
        <v>1263.3</v>
      </c>
      <c r="D1114">
        <f t="shared" si="135"/>
        <v>0.9951475430498007</v>
      </c>
      <c r="E1114">
        <f t="shared" si="136"/>
        <v>-0.004864268344438411</v>
      </c>
      <c r="F1114" s="4">
        <f t="shared" si="137"/>
        <v>2.3661106526705598E-05</v>
      </c>
      <c r="G1114" s="4">
        <f t="shared" si="132"/>
        <v>0.0092571479503741</v>
      </c>
      <c r="H1114">
        <f t="shared" si="133"/>
        <v>0.003562897012970254</v>
      </c>
      <c r="I1114" s="4">
        <f t="shared" si="138"/>
        <v>0.0001446429367245953</v>
      </c>
      <c r="J1114">
        <f t="shared" si="139"/>
        <v>8.564656281178495E-07</v>
      </c>
      <c r="K1114" s="8">
        <f t="shared" si="134"/>
        <v>0.18959593290500554</v>
      </c>
    </row>
    <row r="1115" spans="2:11" ht="12.75">
      <c r="B1115" s="1">
        <v>39224</v>
      </c>
      <c r="C1115" s="3">
        <v>1255.49</v>
      </c>
      <c r="D1115">
        <f t="shared" si="135"/>
        <v>0.9938177788332146</v>
      </c>
      <c r="E1115">
        <f t="shared" si="136"/>
        <v>-0.006201410224273956</v>
      </c>
      <c r="F1115" s="4">
        <f t="shared" si="137"/>
        <v>3.845748876972956E-05</v>
      </c>
      <c r="G1115" s="4">
        <f t="shared" si="132"/>
        <v>0.008955846516065628</v>
      </c>
      <c r="H1115">
        <f t="shared" si="133"/>
        <v>0.0012289264161087336</v>
      </c>
      <c r="I1115" s="4">
        <f t="shared" si="138"/>
        <v>0.00013993510181352543</v>
      </c>
      <c r="J1115">
        <f t="shared" si="139"/>
        <v>2.9541500387229175E-07</v>
      </c>
      <c r="K1115" s="8">
        <f t="shared" si="134"/>
        <v>0.1868419698633401</v>
      </c>
    </row>
    <row r="1116" spans="2:11" ht="12.75">
      <c r="B1116" s="2">
        <v>39225</v>
      </c>
      <c r="C1116" s="3">
        <v>1279.17</v>
      </c>
      <c r="D1116">
        <f t="shared" si="135"/>
        <v>1.0188611617774734</v>
      </c>
      <c r="E1116">
        <f t="shared" si="136"/>
        <v>0.018685495475422153</v>
      </c>
      <c r="F1116" s="4">
        <f t="shared" si="137"/>
        <v>0.00034914774116202174</v>
      </c>
      <c r="G1116" s="4">
        <f t="shared" si="132"/>
        <v>0.009260315679351311</v>
      </c>
      <c r="H1116">
        <f t="shared" si="133"/>
        <v>0.0022143931209147373</v>
      </c>
      <c r="I1116" s="4">
        <f t="shared" si="138"/>
        <v>0.00014469243248986424</v>
      </c>
      <c r="J1116">
        <f t="shared" si="139"/>
        <v>5.323060386814273E-07</v>
      </c>
      <c r="K1116" s="8">
        <f t="shared" si="134"/>
        <v>0.18984212286211852</v>
      </c>
    </row>
    <row r="1117" spans="2:11" ht="12.75">
      <c r="B1117" s="1">
        <v>39226</v>
      </c>
      <c r="C1117" s="3">
        <v>1273.09</v>
      </c>
      <c r="D1117">
        <f t="shared" si="135"/>
        <v>0.9952469179233407</v>
      </c>
      <c r="E1117">
        <f t="shared" si="136"/>
        <v>-0.004764413892900152</v>
      </c>
      <c r="F1117" s="4">
        <f t="shared" si="137"/>
        <v>2.269963974285998E-05</v>
      </c>
      <c r="G1117" s="4">
        <f t="shared" si="132"/>
        <v>0.009263856372525718</v>
      </c>
      <c r="H1117">
        <f t="shared" si="133"/>
        <v>0.0021780905941962067</v>
      </c>
      <c r="I1117" s="4">
        <f t="shared" si="138"/>
        <v>0.00014474775582071434</v>
      </c>
      <c r="J1117">
        <f t="shared" si="139"/>
        <v>5.235794697587035E-07</v>
      </c>
      <c r="K1117" s="8">
        <f t="shared" si="134"/>
        <v>0.18988429131378642</v>
      </c>
    </row>
    <row r="1118" spans="2:11" ht="12.75">
      <c r="B1118" s="2">
        <v>39227</v>
      </c>
      <c r="C1118" s="3">
        <v>1269.04</v>
      </c>
      <c r="D1118">
        <f t="shared" si="135"/>
        <v>0.9968187637951755</v>
      </c>
      <c r="E1118">
        <f t="shared" si="136"/>
        <v>-0.0031863070940400403</v>
      </c>
      <c r="F1118" s="4">
        <f t="shared" si="137"/>
        <v>1.0152552897529886E-05</v>
      </c>
      <c r="G1118" s="4">
        <f t="shared" si="132"/>
        <v>0.009246323653864612</v>
      </c>
      <c r="H1118">
        <f t="shared" si="133"/>
        <v>0.0014609236934355805</v>
      </c>
      <c r="I1118" s="4">
        <f t="shared" si="138"/>
        <v>0.00014447380709163457</v>
      </c>
      <c r="J1118">
        <f t="shared" si="139"/>
        <v>3.511835801527838E-07</v>
      </c>
      <c r="K1118" s="8">
        <f t="shared" si="134"/>
        <v>0.18981742775064267</v>
      </c>
    </row>
    <row r="1119" spans="2:11" ht="12.75">
      <c r="B1119" s="1">
        <v>39230</v>
      </c>
      <c r="C1119" s="3">
        <v>1275.09</v>
      </c>
      <c r="D1119">
        <f t="shared" si="135"/>
        <v>1.004767383218811</v>
      </c>
      <c r="E1119">
        <f t="shared" si="136"/>
        <v>0.004756055236388623</v>
      </c>
      <c r="F1119" s="4">
        <f t="shared" si="137"/>
        <v>2.2620061411579635E-05</v>
      </c>
      <c r="G1119" s="4">
        <f t="shared" si="132"/>
        <v>0.009201635156926213</v>
      </c>
      <c r="H1119">
        <f t="shared" si="133"/>
        <v>0.0026196243608267228</v>
      </c>
      <c r="I1119" s="4">
        <f t="shared" si="138"/>
        <v>0.00014377554932697208</v>
      </c>
      <c r="J1119">
        <f t="shared" si="139"/>
        <v>6.297173944295007E-07</v>
      </c>
      <c r="K1119" s="8">
        <f t="shared" si="134"/>
        <v>0.1891730900078963</v>
      </c>
    </row>
    <row r="1120" spans="2:11" ht="12.75">
      <c r="B1120" s="2">
        <v>39231</v>
      </c>
      <c r="C1120" s="3">
        <v>1271.01</v>
      </c>
      <c r="D1120">
        <f t="shared" si="135"/>
        <v>0.9968002258664095</v>
      </c>
      <c r="E1120">
        <f t="shared" si="136"/>
        <v>-0.0032049043574717355</v>
      </c>
      <c r="F1120" s="4">
        <f t="shared" si="137"/>
        <v>1.0271411940541319E-05</v>
      </c>
      <c r="G1120" s="4">
        <f t="shared" si="132"/>
        <v>0.009199788029510625</v>
      </c>
      <c r="H1120">
        <f t="shared" si="133"/>
        <v>0.0026479804097248663</v>
      </c>
      <c r="I1120" s="4">
        <f t="shared" si="138"/>
        <v>0.00014374668796110352</v>
      </c>
      <c r="J1120">
        <f t="shared" si="139"/>
        <v>6.365337523377083E-07</v>
      </c>
      <c r="K1120" s="8">
        <f t="shared" si="134"/>
        <v>0.18914951375087236</v>
      </c>
    </row>
    <row r="1121" spans="2:11" ht="12.75">
      <c r="B1121" s="1">
        <v>39232</v>
      </c>
      <c r="C1121" s="3">
        <v>1261.27</v>
      </c>
      <c r="D1121">
        <f t="shared" si="135"/>
        <v>0.9923368030149251</v>
      </c>
      <c r="E1121">
        <f t="shared" si="136"/>
        <v>-0.007692710152583287</v>
      </c>
      <c r="F1121" s="4">
        <f t="shared" si="137"/>
        <v>5.917778949165798E-05</v>
      </c>
      <c r="G1121" s="4">
        <f t="shared" si="132"/>
        <v>0.009258814314672468</v>
      </c>
      <c r="H1121">
        <f t="shared" si="133"/>
        <v>0.0018815281477436666</v>
      </c>
      <c r="I1121" s="4">
        <f t="shared" si="138"/>
        <v>0.0001446689736667573</v>
      </c>
      <c r="J1121">
        <f t="shared" si="139"/>
        <v>4.522904201306891E-07</v>
      </c>
      <c r="K1121" s="8">
        <f t="shared" si="134"/>
        <v>0.1898793585718486</v>
      </c>
    </row>
    <row r="1122" spans="2:11" ht="12.75">
      <c r="B1122" s="2">
        <v>39233</v>
      </c>
      <c r="C1122" s="3">
        <v>1276.32</v>
      </c>
      <c r="D1122">
        <f t="shared" si="135"/>
        <v>1.0119324173253943</v>
      </c>
      <c r="E1122">
        <f t="shared" si="136"/>
        <v>0.011861787336286077</v>
      </c>
      <c r="F1122" s="4">
        <f t="shared" si="137"/>
        <v>0.00014070199881127676</v>
      </c>
      <c r="G1122" s="4">
        <f t="shared" si="132"/>
        <v>0.009323298245855668</v>
      </c>
      <c r="H1122">
        <f t="shared" si="133"/>
        <v>0.0021630011908344796</v>
      </c>
      <c r="I1122" s="4">
        <f t="shared" si="138"/>
        <v>0.00014567653509149481</v>
      </c>
      <c r="J1122">
        <f t="shared" si="139"/>
        <v>5.199522093352114E-07</v>
      </c>
      <c r="K1122" s="8">
        <f t="shared" si="134"/>
        <v>0.1904971016066646</v>
      </c>
    </row>
    <row r="1123" spans="2:11" ht="12.75">
      <c r="B1123" s="1">
        <v>39234</v>
      </c>
      <c r="C1123" s="3">
        <v>1292.02</v>
      </c>
      <c r="D1123">
        <f t="shared" si="135"/>
        <v>1.0123009903472484</v>
      </c>
      <c r="E1123">
        <f t="shared" si="136"/>
        <v>0.012225947936076799</v>
      </c>
      <c r="F1123" s="4">
        <f t="shared" si="137"/>
        <v>0.00014947380293566054</v>
      </c>
      <c r="G1123" s="4">
        <f t="shared" si="132"/>
        <v>0.009387085267227448</v>
      </c>
      <c r="H1123">
        <f t="shared" si="133"/>
        <v>0.0024480041128878693</v>
      </c>
      <c r="I1123" s="4">
        <f t="shared" si="138"/>
        <v>0.00014667320730042888</v>
      </c>
      <c r="J1123">
        <f t="shared" si="139"/>
        <v>5.884625271365071E-07</v>
      </c>
      <c r="K1123" s="8">
        <f t="shared" si="134"/>
        <v>0.1911051705038958</v>
      </c>
    </row>
    <row r="1124" spans="2:11" ht="12.75">
      <c r="B1124" s="2">
        <v>39237</v>
      </c>
      <c r="C1124" s="3">
        <v>1284.82</v>
      </c>
      <c r="D1124">
        <f t="shared" si="135"/>
        <v>0.9944273308462717</v>
      </c>
      <c r="E1124">
        <f t="shared" si="136"/>
        <v>-0.00558825440240193</v>
      </c>
      <c r="F1124" s="4">
        <f t="shared" si="137"/>
        <v>3.1228587265964556E-05</v>
      </c>
      <c r="G1124" s="4">
        <f t="shared" si="132"/>
        <v>0.00792705497469658</v>
      </c>
      <c r="H1124">
        <f t="shared" si="133"/>
        <v>0.006807219553248158</v>
      </c>
      <c r="I1124" s="4">
        <f t="shared" si="138"/>
        <v>0.00012386023397963406</v>
      </c>
      <c r="J1124">
        <f t="shared" si="139"/>
        <v>1.6363508541461919E-06</v>
      </c>
      <c r="K1124" s="8">
        <f t="shared" si="134"/>
        <v>0.17480266239783637</v>
      </c>
    </row>
    <row r="1125" spans="2:11" ht="12.75">
      <c r="B1125" s="1">
        <v>39238</v>
      </c>
      <c r="C1125" s="3">
        <v>1281.04</v>
      </c>
      <c r="D1125">
        <f t="shared" si="135"/>
        <v>0.997057953643312</v>
      </c>
      <c r="E1125">
        <f t="shared" si="136"/>
        <v>-0.0029463826822729014</v>
      </c>
      <c r="F1125" s="4">
        <f t="shared" si="137"/>
        <v>8.681170910397656E-06</v>
      </c>
      <c r="G1125" s="4">
        <f t="shared" si="132"/>
        <v>0.0074710511038636115</v>
      </c>
      <c r="H1125">
        <f t="shared" si="133"/>
        <v>0.010224455099409354</v>
      </c>
      <c r="I1125" s="4">
        <f t="shared" si="138"/>
        <v>0.00011673517349786893</v>
      </c>
      <c r="J1125">
        <f t="shared" si="139"/>
        <v>2.457801706588787E-06</v>
      </c>
      <c r="K1125" s="8">
        <f t="shared" si="134"/>
        <v>0.16902468147528052</v>
      </c>
    </row>
    <row r="1126" spans="2:11" ht="12.75">
      <c r="B1126" s="2">
        <v>39240</v>
      </c>
      <c r="C1126" s="3">
        <v>1232.8</v>
      </c>
      <c r="D1126">
        <f t="shared" si="135"/>
        <v>0.9623430962343096</v>
      </c>
      <c r="E1126">
        <f t="shared" si="136"/>
        <v>-0.03838424300831534</v>
      </c>
      <c r="F1126" s="4">
        <f t="shared" si="137"/>
        <v>0.001473350111321405</v>
      </c>
      <c r="G1126" s="4">
        <f t="shared" si="132"/>
        <v>0.008911123349150495</v>
      </c>
      <c r="H1126">
        <f t="shared" si="133"/>
        <v>0.0046923187413004845</v>
      </c>
      <c r="I1126" s="4">
        <f t="shared" si="138"/>
        <v>0.00013923630233047648</v>
      </c>
      <c r="J1126">
        <f t="shared" si="139"/>
        <v>1.1279612358895395E-06</v>
      </c>
      <c r="K1126" s="8">
        <f t="shared" si="134"/>
        <v>0.18581465301113023</v>
      </c>
    </row>
    <row r="1127" spans="2:11" ht="12.75">
      <c r="B1127" s="1">
        <v>39241</v>
      </c>
      <c r="C1127" s="3">
        <v>1238.91</v>
      </c>
      <c r="D1127">
        <f t="shared" si="135"/>
        <v>1.0049561972744971</v>
      </c>
      <c r="E1127">
        <f t="shared" si="136"/>
        <v>0.004943955759698633</v>
      </c>
      <c r="F1127" s="4">
        <f t="shared" si="137"/>
        <v>2.4442698553857287E-05</v>
      </c>
      <c r="G1127" s="4">
        <f t="shared" si="132"/>
        <v>0.00888308333186095</v>
      </c>
      <c r="H1127">
        <f t="shared" si="133"/>
        <v>0.004382434964086197</v>
      </c>
      <c r="I1127" s="4">
        <f t="shared" si="138"/>
        <v>0.00013879817706032735</v>
      </c>
      <c r="J1127">
        <f t="shared" si="139"/>
        <v>1.0534699432899513E-06</v>
      </c>
      <c r="K1127" s="8">
        <f t="shared" si="134"/>
        <v>0.1855698703433813</v>
      </c>
    </row>
    <row r="1128" spans="2:11" ht="12.75">
      <c r="B1128" s="2">
        <v>39244</v>
      </c>
      <c r="C1128" s="3">
        <v>1249.7</v>
      </c>
      <c r="D1128">
        <f t="shared" si="135"/>
        <v>1.0087092686312968</v>
      </c>
      <c r="E1128">
        <f t="shared" si="136"/>
        <v>0.008671561726133387</v>
      </c>
      <c r="F1128" s="4">
        <f t="shared" si="137"/>
        <v>7.519598277014144E-05</v>
      </c>
      <c r="G1128" s="4">
        <f t="shared" si="132"/>
        <v>0.008856840609028409</v>
      </c>
      <c r="H1128">
        <f t="shared" si="133"/>
        <v>0.007215347579785536</v>
      </c>
      <c r="I1128" s="4">
        <f t="shared" si="138"/>
        <v>0.0001383881345160689</v>
      </c>
      <c r="J1128">
        <f t="shared" si="139"/>
        <v>1.7344585528330616E-06</v>
      </c>
      <c r="K1128" s="8">
        <f t="shared" si="134"/>
        <v>0.18483348990593929</v>
      </c>
    </row>
    <row r="1129" spans="2:11" ht="12.75">
      <c r="B1129" s="1">
        <v>39245</v>
      </c>
      <c r="C1129" s="3">
        <v>1237.4</v>
      </c>
      <c r="D1129">
        <f t="shared" si="135"/>
        <v>0.99015763783308</v>
      </c>
      <c r="E1129">
        <f t="shared" si="136"/>
        <v>-0.009891118394849522</v>
      </c>
      <c r="F1129" s="4">
        <f t="shared" si="137"/>
        <v>9.783422310093058E-05</v>
      </c>
      <c r="G1129" s="4">
        <f t="shared" si="132"/>
        <v>0.008954364170895863</v>
      </c>
      <c r="H1129">
        <f t="shared" si="133"/>
        <v>0.0055494623783419305</v>
      </c>
      <c r="I1129" s="4">
        <f t="shared" si="138"/>
        <v>0.00013991194017024786</v>
      </c>
      <c r="J1129">
        <f t="shared" si="139"/>
        <v>1.334005379409118E-06</v>
      </c>
      <c r="K1129" s="8">
        <f t="shared" si="134"/>
        <v>0.18613028688988173</v>
      </c>
    </row>
    <row r="1130" spans="2:11" ht="12.75">
      <c r="B1130" s="2">
        <v>39246</v>
      </c>
      <c r="C1130" s="3">
        <v>1244.43</v>
      </c>
      <c r="D1130">
        <f t="shared" si="135"/>
        <v>1.0056812671731048</v>
      </c>
      <c r="E1130">
        <f t="shared" si="136"/>
        <v>0.00566518963985746</v>
      </c>
      <c r="F1130" s="4">
        <f t="shared" si="137"/>
        <v>3.20943736555483E-05</v>
      </c>
      <c r="G1130" s="4">
        <f t="shared" si="132"/>
        <v>0.008798148947434933</v>
      </c>
      <c r="H1130">
        <f t="shared" si="133"/>
        <v>0.004413916027043118</v>
      </c>
      <c r="I1130" s="4">
        <f t="shared" si="138"/>
        <v>0.00013747107730367083</v>
      </c>
      <c r="J1130">
        <f t="shared" si="139"/>
        <v>1.0610375065007496E-06</v>
      </c>
      <c r="K1130" s="8">
        <f t="shared" si="134"/>
        <v>0.18466864906987465</v>
      </c>
    </row>
    <row r="1131" spans="2:11" ht="12.75">
      <c r="B1131" s="1">
        <v>39247</v>
      </c>
      <c r="C1131" s="3">
        <v>1267.73</v>
      </c>
      <c r="D1131">
        <f t="shared" si="135"/>
        <v>1.0187234316112597</v>
      </c>
      <c r="E1131">
        <f t="shared" si="136"/>
        <v>0.018550305832871438</v>
      </c>
      <c r="F1131" s="4">
        <f t="shared" si="137"/>
        <v>0.0003441138464930641</v>
      </c>
      <c r="G1131" s="4">
        <f t="shared" si="132"/>
        <v>0.008766251880728685</v>
      </c>
      <c r="H1131">
        <f t="shared" si="133"/>
        <v>0.004302915768490162</v>
      </c>
      <c r="I1131" s="4">
        <f t="shared" si="138"/>
        <v>0.0001369726856363857</v>
      </c>
      <c r="J1131">
        <f t="shared" si="139"/>
        <v>1.0343547520409045E-06</v>
      </c>
      <c r="K1131" s="8">
        <f t="shared" si="134"/>
        <v>0.18434907843839685</v>
      </c>
    </row>
    <row r="1132" spans="2:11" ht="12.75">
      <c r="B1132" s="2">
        <v>39248</v>
      </c>
      <c r="C1132" s="3">
        <v>1276.03</v>
      </c>
      <c r="D1132">
        <f t="shared" si="135"/>
        <v>1.006547135431046</v>
      </c>
      <c r="E1132">
        <f t="shared" si="136"/>
        <v>0.006525796030525907</v>
      </c>
      <c r="F1132" s="4">
        <f t="shared" si="137"/>
        <v>4.258601383202768E-05</v>
      </c>
      <c r="G1132" s="4">
        <f t="shared" si="132"/>
        <v>0.008806932385203746</v>
      </c>
      <c r="H1132">
        <f t="shared" si="133"/>
        <v>0.005004431717070499</v>
      </c>
      <c r="I1132" s="4">
        <f t="shared" si="138"/>
        <v>0.00013760831851880852</v>
      </c>
      <c r="J1132">
        <f t="shared" si="139"/>
        <v>1.2029883935265622E-06</v>
      </c>
      <c r="K1132" s="8">
        <f t="shared" si="134"/>
        <v>0.18466546112178228</v>
      </c>
    </row>
    <row r="1133" spans="2:11" ht="12.75">
      <c r="B1133" s="1">
        <v>39251</v>
      </c>
      <c r="C1133" s="3">
        <v>1288.09</v>
      </c>
      <c r="D1133">
        <f t="shared" si="135"/>
        <v>1.0094511884516821</v>
      </c>
      <c r="E1133">
        <f t="shared" si="136"/>
        <v>0.009406805399354602</v>
      </c>
      <c r="F1133" s="4">
        <f t="shared" si="137"/>
        <v>8.84879878213269E-05</v>
      </c>
      <c r="G1133" s="4">
        <f t="shared" si="132"/>
        <v>0.008890463034624948</v>
      </c>
      <c r="H1133">
        <f t="shared" si="133"/>
        <v>0.006071885683689581</v>
      </c>
      <c r="I1133" s="4">
        <f t="shared" si="138"/>
        <v>0.00013891348491601482</v>
      </c>
      <c r="J1133">
        <f t="shared" si="139"/>
        <v>1.4595879047330724E-06</v>
      </c>
      <c r="K1133" s="8">
        <f t="shared" si="134"/>
        <v>0.18537387694284335</v>
      </c>
    </row>
    <row r="1134" spans="2:11" ht="12.75">
      <c r="B1134" s="2">
        <v>39252</v>
      </c>
      <c r="C1134" s="3">
        <v>1276.61</v>
      </c>
      <c r="D1134">
        <f t="shared" si="135"/>
        <v>0.9910875792840562</v>
      </c>
      <c r="E1134">
        <f t="shared" si="136"/>
        <v>-0.008952373900999056</v>
      </c>
      <c r="F1134" s="4">
        <f t="shared" si="137"/>
        <v>8.014499846328906E-05</v>
      </c>
      <c r="G1134" s="4">
        <f t="shared" si="132"/>
        <v>0.008792867042474957</v>
      </c>
      <c r="H1134">
        <f t="shared" si="133"/>
        <v>0.006773600319546242</v>
      </c>
      <c r="I1134" s="4">
        <f t="shared" si="138"/>
        <v>0.0001373885475386712</v>
      </c>
      <c r="J1134">
        <f t="shared" si="139"/>
        <v>1.6282693075832314E-06</v>
      </c>
      <c r="K1134" s="8">
        <f t="shared" si="134"/>
        <v>0.18422830824216999</v>
      </c>
    </row>
    <row r="1135" spans="2:11" ht="12.75">
      <c r="B1135" s="1">
        <v>39253</v>
      </c>
      <c r="C1135" s="3">
        <v>1278.52</v>
      </c>
      <c r="D1135">
        <f t="shared" si="135"/>
        <v>1.0014961499596589</v>
      </c>
      <c r="E1135">
        <f t="shared" si="136"/>
        <v>0.0014950318424164018</v>
      </c>
      <c r="F1135" s="4">
        <f t="shared" si="137"/>
        <v>2.235120209838981E-06</v>
      </c>
      <c r="G1135" s="4">
        <f t="shared" si="132"/>
        <v>0.007661934585591298</v>
      </c>
      <c r="H1135">
        <f t="shared" si="133"/>
        <v>0.013796727477933732</v>
      </c>
      <c r="I1135" s="4">
        <f t="shared" si="138"/>
        <v>0.00011971772789986403</v>
      </c>
      <c r="J1135">
        <f t="shared" si="139"/>
        <v>3.3165210283494553E-06</v>
      </c>
      <c r="K1135" s="8">
        <f t="shared" si="134"/>
        <v>0.17058810544079162</v>
      </c>
    </row>
    <row r="1136" spans="2:11" ht="12.75">
      <c r="B1136" s="2">
        <v>39254</v>
      </c>
      <c r="C1136" s="3">
        <v>1252.88</v>
      </c>
      <c r="D1136">
        <f t="shared" si="135"/>
        <v>0.9799455620561275</v>
      </c>
      <c r="E1136">
        <f t="shared" si="136"/>
        <v>-0.020258257782736867</v>
      </c>
      <c r="F1136" s="4">
        <f t="shared" si="137"/>
        <v>0.0004103970083918188</v>
      </c>
      <c r="G1136" s="4">
        <f t="shared" si="132"/>
        <v>0.00739834370352993</v>
      </c>
      <c r="H1136">
        <f t="shared" si="133"/>
        <v>0.005075128639139436</v>
      </c>
      <c r="I1136" s="4">
        <f t="shared" si="138"/>
        <v>0.00011559912036765516</v>
      </c>
      <c r="J1136">
        <f t="shared" si="139"/>
        <v>1.2199828459469798E-06</v>
      </c>
      <c r="K1136" s="8">
        <f t="shared" si="134"/>
        <v>0.16909992424725404</v>
      </c>
    </row>
    <row r="1137" spans="2:11" ht="12.75">
      <c r="B1137" s="1">
        <v>39258</v>
      </c>
      <c r="C1137" s="3">
        <v>1250.16</v>
      </c>
      <c r="D1137">
        <f t="shared" si="135"/>
        <v>0.9978290019794394</v>
      </c>
      <c r="E1137">
        <f t="shared" si="136"/>
        <v>-0.00217335805313266</v>
      </c>
      <c r="F1137" s="4">
        <f t="shared" si="137"/>
        <v>4.723485227116586E-06</v>
      </c>
      <c r="G1137" s="4">
        <f t="shared" si="132"/>
        <v>0.0074030212852108325</v>
      </c>
      <c r="H1137">
        <f t="shared" si="133"/>
        <v>0.004740643060819631</v>
      </c>
      <c r="I1137" s="4">
        <f t="shared" si="138"/>
        <v>0.00011567220758141926</v>
      </c>
      <c r="J1137">
        <f t="shared" si="139"/>
        <v>1.1395776588508729E-06</v>
      </c>
      <c r="K1137" s="8">
        <f t="shared" si="134"/>
        <v>0.16921334900250068</v>
      </c>
    </row>
    <row r="1138" spans="2:11" ht="12.75">
      <c r="B1138" s="2">
        <v>39259</v>
      </c>
      <c r="C1138" s="3">
        <v>1244.47</v>
      </c>
      <c r="D1138">
        <f t="shared" si="135"/>
        <v>0.9954485825814295</v>
      </c>
      <c r="E1138">
        <f t="shared" si="136"/>
        <v>-0.0045618066546484785</v>
      </c>
      <c r="F1138" s="4">
        <f t="shared" si="137"/>
        <v>2.0810079954395144E-05</v>
      </c>
      <c r="G1138" s="4">
        <f t="shared" si="132"/>
        <v>0.007082827308835483</v>
      </c>
      <c r="H1138">
        <f t="shared" si="133"/>
        <v>0.002099859700202766</v>
      </c>
      <c r="I1138" s="4">
        <f t="shared" si="138"/>
        <v>0.00011066917670055442</v>
      </c>
      <c r="J1138">
        <f t="shared" si="139"/>
        <v>5.047739663948957E-07</v>
      </c>
      <c r="K1138" s="8">
        <f t="shared" si="134"/>
        <v>0.1659551164729183</v>
      </c>
    </row>
    <row r="1139" spans="2:11" ht="12.75">
      <c r="B1139" s="1">
        <v>39260</v>
      </c>
      <c r="C1139" s="3">
        <v>1241.22</v>
      </c>
      <c r="D1139">
        <f t="shared" si="135"/>
        <v>0.9973884464872597</v>
      </c>
      <c r="E1139">
        <f t="shared" si="136"/>
        <v>-0.002614969567384447</v>
      </c>
      <c r="F1139" s="4">
        <f t="shared" si="137"/>
        <v>6.838065838346802E-06</v>
      </c>
      <c r="G1139" s="4">
        <f t="shared" si="132"/>
        <v>0.007049792301936876</v>
      </c>
      <c r="H1139">
        <f t="shared" si="133"/>
        <v>0.0013612221122572708</v>
      </c>
      <c r="I1139" s="4">
        <f t="shared" si="138"/>
        <v>0.00011015300471776368</v>
      </c>
      <c r="J1139">
        <f t="shared" si="139"/>
        <v>3.272168539079978E-07</v>
      </c>
      <c r="K1139" s="8">
        <f t="shared" si="134"/>
        <v>0.16569987014468032</v>
      </c>
    </row>
    <row r="1140" spans="2:11" ht="12.75">
      <c r="B1140" s="2">
        <v>39261</v>
      </c>
      <c r="C1140" s="3">
        <v>1257.94</v>
      </c>
      <c r="D1140">
        <f t="shared" si="135"/>
        <v>1.0134706176181498</v>
      </c>
      <c r="E1140">
        <f t="shared" si="136"/>
        <v>0.013380695486364868</v>
      </c>
      <c r="F1140" s="4">
        <f t="shared" si="137"/>
        <v>0.00017904301169882516</v>
      </c>
      <c r="G1140" s="4">
        <f t="shared" si="132"/>
        <v>0.007179756219424156</v>
      </c>
      <c r="H1140">
        <f t="shared" si="133"/>
        <v>0.001872274888644985</v>
      </c>
      <c r="I1140" s="4">
        <f t="shared" si="138"/>
        <v>0.00011218369092850243</v>
      </c>
      <c r="J1140">
        <f t="shared" si="139"/>
        <v>4.5006607900119836E-07</v>
      </c>
      <c r="K1140" s="8">
        <f t="shared" si="134"/>
        <v>0.16713289985031465</v>
      </c>
    </row>
    <row r="1141" spans="2:11" ht="13.5" thickBot="1">
      <c r="B1141" s="5">
        <v>39262</v>
      </c>
      <c r="C1141" s="6">
        <v>1254.86</v>
      </c>
      <c r="D1141">
        <f t="shared" si="135"/>
        <v>0.9975515525382768</v>
      </c>
      <c r="E1141">
        <f t="shared" si="136"/>
        <v>-0.002451449810940431</v>
      </c>
      <c r="F1141" s="4">
        <f t="shared" si="137"/>
        <v>6.009606175559876E-06</v>
      </c>
      <c r="G1141" s="4">
        <f t="shared" si="132"/>
        <v>0.006943429832656186</v>
      </c>
      <c r="H1141">
        <f t="shared" si="133"/>
        <v>0.0006376229700597845</v>
      </c>
      <c r="I1141" s="4">
        <f t="shared" si="138"/>
        <v>0.00010849109113525291</v>
      </c>
      <c r="J1141">
        <f t="shared" si="139"/>
        <v>1.5327475241821744E-07</v>
      </c>
      <c r="K1141" s="8">
        <f t="shared" si="134"/>
        <v>0.16457355223640485</v>
      </c>
    </row>
    <row r="1142" spans="2:11" ht="12.75">
      <c r="B1142" s="2">
        <v>39265</v>
      </c>
      <c r="C1142" s="3">
        <v>1254.49</v>
      </c>
      <c r="D1142">
        <f t="shared" si="135"/>
        <v>0.9997051463908325</v>
      </c>
      <c r="E1142">
        <f t="shared" si="136"/>
        <v>-0.0002948970870395126</v>
      </c>
      <c r="F1142" s="4">
        <f t="shared" si="137"/>
        <v>8.696429194438988E-08</v>
      </c>
      <c r="G1142" s="4">
        <f t="shared" si="132"/>
        <v>0.006941537959553257</v>
      </c>
      <c r="H1142">
        <f t="shared" si="133"/>
        <v>0.0006950083945962001</v>
      </c>
      <c r="I1142" s="4">
        <f t="shared" si="138"/>
        <v>0.00010846153061801965</v>
      </c>
      <c r="J1142">
        <f t="shared" si="139"/>
        <v>1.6706932562408658E-07</v>
      </c>
      <c r="K1142" s="8">
        <f t="shared" si="134"/>
        <v>0.16454061906744755</v>
      </c>
    </row>
    <row r="1143" spans="2:11" ht="12.75">
      <c r="B1143" s="1">
        <v>39266</v>
      </c>
      <c r="C1143" s="3">
        <v>1274.49</v>
      </c>
      <c r="D1143">
        <f t="shared" si="135"/>
        <v>1.0159427337005476</v>
      </c>
      <c r="E1143">
        <f t="shared" si="136"/>
        <v>0.015816983099788823</v>
      </c>
      <c r="F1143" s="4">
        <f t="shared" si="137"/>
        <v>0.00025017695437900525</v>
      </c>
      <c r="G1143" s="4">
        <f t="shared" si="132"/>
        <v>0.007026812336971195</v>
      </c>
      <c r="H1143">
        <f t="shared" si="133"/>
        <v>0.0030273582871109908</v>
      </c>
      <c r="I1143" s="4">
        <f t="shared" si="138"/>
        <v>0.00010979394276517493</v>
      </c>
      <c r="J1143">
        <f t="shared" si="139"/>
        <v>7.277303574786036E-07</v>
      </c>
      <c r="K1143" s="8">
        <f t="shared" si="134"/>
        <v>0.16512587048044314</v>
      </c>
    </row>
    <row r="1144" spans="2:11" ht="12.75">
      <c r="B1144" s="2">
        <v>39267</v>
      </c>
      <c r="C1144" s="3">
        <v>1279.49</v>
      </c>
      <c r="D1144">
        <f t="shared" si="135"/>
        <v>1.0039231378826041</v>
      </c>
      <c r="E1144">
        <f t="shared" si="136"/>
        <v>0.00391546244516485</v>
      </c>
      <c r="F1144" s="4">
        <f t="shared" si="137"/>
        <v>1.5330846159496305E-05</v>
      </c>
      <c r="G1144" s="4">
        <f t="shared" si="132"/>
        <v>0.006994328172651523</v>
      </c>
      <c r="H1144">
        <f t="shared" si="133"/>
        <v>0.0027062944528368936</v>
      </c>
      <c r="I1144" s="4">
        <f t="shared" si="138"/>
        <v>0.00010928637769768004</v>
      </c>
      <c r="J1144">
        <f t="shared" si="139"/>
        <v>6.505515511627148E-07</v>
      </c>
      <c r="K1144" s="8">
        <f t="shared" si="134"/>
        <v>0.1647997467735595</v>
      </c>
    </row>
    <row r="1145" spans="2:11" ht="12.75">
      <c r="B1145" s="1">
        <v>39268</v>
      </c>
      <c r="C1145" s="3">
        <v>1274.07</v>
      </c>
      <c r="D1145">
        <f t="shared" si="135"/>
        <v>0.9957639371937256</v>
      </c>
      <c r="E1145">
        <f t="shared" si="136"/>
        <v>-0.004245060338722113</v>
      </c>
      <c r="F1145" s="4">
        <f t="shared" si="137"/>
        <v>1.80205372793915E-05</v>
      </c>
      <c r="G1145" s="4">
        <f t="shared" si="132"/>
        <v>0.006887615599700783</v>
      </c>
      <c r="H1145">
        <f t="shared" si="133"/>
        <v>0.003474559575902659</v>
      </c>
      <c r="I1145" s="4">
        <f t="shared" si="138"/>
        <v>0.00010761899374532473</v>
      </c>
      <c r="J1145">
        <f t="shared" si="139"/>
        <v>8.35230667284293E-07</v>
      </c>
      <c r="K1145" s="8">
        <f t="shared" si="134"/>
        <v>0.16338892486796683</v>
      </c>
    </row>
    <row r="1146" spans="2:11" ht="12.75">
      <c r="B1146" s="2">
        <v>39269</v>
      </c>
      <c r="C1146" s="3">
        <v>1278.38</v>
      </c>
      <c r="D1146">
        <f t="shared" si="135"/>
        <v>1.0033828596544931</v>
      </c>
      <c r="E1146">
        <f t="shared" si="136"/>
        <v>0.0033771506563088564</v>
      </c>
      <c r="F1146" s="4">
        <f t="shared" si="137"/>
        <v>1.140514655540734E-05</v>
      </c>
      <c r="G1146" s="4">
        <f t="shared" si="132"/>
        <v>0.006780641935071659</v>
      </c>
      <c r="H1146">
        <f t="shared" si="133"/>
        <v>0.00264631463319194</v>
      </c>
      <c r="I1146" s="4">
        <f t="shared" si="138"/>
        <v>0.00010594753023549467</v>
      </c>
      <c r="J1146">
        <f t="shared" si="139"/>
        <v>6.361333252865242E-07</v>
      </c>
      <c r="K1146" s="8">
        <f t="shared" si="134"/>
        <v>0.1622585875309903</v>
      </c>
    </row>
    <row r="1147" spans="2:11" ht="12.75">
      <c r="B1147" s="1">
        <v>39272</v>
      </c>
      <c r="C1147" s="3">
        <v>1293.25</v>
      </c>
      <c r="D1147">
        <f t="shared" si="135"/>
        <v>1.0116319091349988</v>
      </c>
      <c r="E1147">
        <f t="shared" si="136"/>
        <v>0.011564778549686001</v>
      </c>
      <c r="F1147" s="4">
        <f t="shared" si="137"/>
        <v>0.00013374410290327744</v>
      </c>
      <c r="G1147" s="4">
        <f t="shared" si="132"/>
        <v>0.006914374577502328</v>
      </c>
      <c r="H1147">
        <f t="shared" si="133"/>
        <v>0.003956418523842475</v>
      </c>
      <c r="I1147" s="4">
        <f t="shared" si="138"/>
        <v>0.00010803710277347388</v>
      </c>
      <c r="J1147">
        <f t="shared" si="139"/>
        <v>9.510621451544412E-07</v>
      </c>
      <c r="K1147" s="8">
        <f t="shared" si="134"/>
        <v>0.16362001759283568</v>
      </c>
    </row>
    <row r="1148" spans="2:11" ht="12.75">
      <c r="B1148" s="2">
        <v>39273</v>
      </c>
      <c r="C1148" s="3">
        <v>1284.98</v>
      </c>
      <c r="D1148">
        <f t="shared" si="135"/>
        <v>0.993605258070752</v>
      </c>
      <c r="E1148">
        <f t="shared" si="136"/>
        <v>-0.0064152758777624025</v>
      </c>
      <c r="F1148" s="4">
        <f t="shared" si="137"/>
        <v>4.1155764587800165E-05</v>
      </c>
      <c r="G1148" s="4">
        <f t="shared" si="132"/>
        <v>0.006865618945463016</v>
      </c>
      <c r="H1148">
        <f t="shared" si="133"/>
        <v>0.0022092472134243317</v>
      </c>
      <c r="I1148" s="4">
        <f t="shared" si="138"/>
        <v>0.00010727529602285962</v>
      </c>
      <c r="J1148">
        <f t="shared" si="139"/>
        <v>5.310690416885413E-07</v>
      </c>
      <c r="K1148" s="8">
        <f t="shared" si="134"/>
        <v>0.1633586751454993</v>
      </c>
    </row>
    <row r="1149" spans="2:11" ht="12.75">
      <c r="B1149" s="1">
        <v>39274</v>
      </c>
      <c r="C1149" s="3">
        <v>1284.58</v>
      </c>
      <c r="D1149">
        <f t="shared" si="135"/>
        <v>0.999688711108344</v>
      </c>
      <c r="E1149">
        <f t="shared" si="136"/>
        <v>-0.0003113373521000857</v>
      </c>
      <c r="F1149" s="4">
        <f t="shared" si="137"/>
        <v>9.693094681269273E-08</v>
      </c>
      <c r="G1149" s="4">
        <f t="shared" si="132"/>
        <v>0.006614406754973054</v>
      </c>
      <c r="H1149">
        <f t="shared" si="133"/>
        <v>0.0009510167953592819</v>
      </c>
      <c r="I1149" s="4">
        <f t="shared" si="138"/>
        <v>0.00010335010554645397</v>
      </c>
      <c r="J1149">
        <f t="shared" si="139"/>
        <v>2.2860980657675047E-07</v>
      </c>
      <c r="K1149" s="8">
        <f t="shared" si="134"/>
        <v>0.1605626791473327</v>
      </c>
    </row>
    <row r="1150" spans="2:11" ht="12.75">
      <c r="B1150" s="2">
        <v>39275</v>
      </c>
      <c r="C1150" s="3">
        <v>1307.3</v>
      </c>
      <c r="D1150">
        <f t="shared" si="135"/>
        <v>1.0176867147238786</v>
      </c>
      <c r="E1150">
        <f t="shared" si="136"/>
        <v>0.01753212491405227</v>
      </c>
      <c r="F1150" s="4">
        <f t="shared" si="137"/>
        <v>0.00030737540400193236</v>
      </c>
      <c r="G1150" s="4">
        <f t="shared" si="132"/>
        <v>0.006910697817277265</v>
      </c>
      <c r="H1150">
        <f t="shared" si="133"/>
        <v>0.002672890063732191</v>
      </c>
      <c r="I1150" s="4">
        <f t="shared" si="138"/>
        <v>0.00010797965339495727</v>
      </c>
      <c r="J1150">
        <f t="shared" si="139"/>
        <v>6.425216499356229E-07</v>
      </c>
      <c r="K1150" s="8">
        <f t="shared" si="134"/>
        <v>0.16381173015463638</v>
      </c>
    </row>
    <row r="1151" spans="2:11" ht="12.75">
      <c r="B1151" s="1">
        <v>39276</v>
      </c>
      <c r="C1151" s="3">
        <v>1308.76</v>
      </c>
      <c r="D1151">
        <f t="shared" si="135"/>
        <v>1.0011168056299242</v>
      </c>
      <c r="E1151">
        <f t="shared" si="136"/>
        <v>0.0011161824664418763</v>
      </c>
      <c r="F1151" s="4">
        <f t="shared" si="137"/>
        <v>1.2458632983922703E-06</v>
      </c>
      <c r="G1151" s="4">
        <f t="shared" si="132"/>
        <v>0.006911578913404734</v>
      </c>
      <c r="H1151">
        <f t="shared" si="133"/>
        <v>0.0027261162833967126</v>
      </c>
      <c r="I1151" s="4">
        <f t="shared" si="138"/>
        <v>0.00010799342052194896</v>
      </c>
      <c r="J1151">
        <f t="shared" si="139"/>
        <v>6.55316414278056E-07</v>
      </c>
      <c r="K1151" s="8">
        <f t="shared" si="134"/>
        <v>0.16381247213480948</v>
      </c>
    </row>
    <row r="1152" spans="2:11" ht="12.75">
      <c r="B1152" s="2">
        <v>39279</v>
      </c>
      <c r="C1152" s="3">
        <v>1311.87</v>
      </c>
      <c r="D1152">
        <f t="shared" si="135"/>
        <v>1.0023762951190438</v>
      </c>
      <c r="E1152">
        <f t="shared" si="136"/>
        <v>0.0023734761946450616</v>
      </c>
      <c r="F1152" s="4">
        <f t="shared" si="137"/>
        <v>5.633389246546802E-06</v>
      </c>
      <c r="G1152" s="4">
        <f t="shared" si="132"/>
        <v>0.0067995076776159675</v>
      </c>
      <c r="H1152">
        <f t="shared" si="133"/>
        <v>0.0019128834845935552</v>
      </c>
      <c r="I1152" s="4">
        <f t="shared" si="138"/>
        <v>0.00010624230746274949</v>
      </c>
      <c r="J1152">
        <f t="shared" si="139"/>
        <v>4.598277607196046E-07</v>
      </c>
      <c r="K1152" s="8">
        <f t="shared" si="134"/>
        <v>0.16262109311373932</v>
      </c>
    </row>
    <row r="1153" spans="2:11" ht="12.75">
      <c r="B1153" s="1">
        <v>39280</v>
      </c>
      <c r="C1153" s="3">
        <v>1300.28</v>
      </c>
      <c r="D1153">
        <f t="shared" si="135"/>
        <v>0.9911652831454337</v>
      </c>
      <c r="E1153">
        <f t="shared" si="136"/>
        <v>-0.008873974355824911</v>
      </c>
      <c r="F1153" s="4">
        <f t="shared" si="137"/>
        <v>7.874742086783815E-05</v>
      </c>
      <c r="G1153" s="4">
        <f aca="true" t="shared" si="140" ref="G1153:G1208">SUM(F1089:F1153)</f>
        <v>0.006850988576719119</v>
      </c>
      <c r="H1153">
        <f aca="true" t="shared" si="141" ref="H1153:H1208">(SUM(E1089:E1153))^2</f>
        <v>0.0016067498734548924</v>
      </c>
      <c r="I1153" s="4">
        <f t="shared" si="138"/>
        <v>0.00010704669651123624</v>
      </c>
      <c r="J1153">
        <f t="shared" si="139"/>
        <v>3.862379503497338E-07</v>
      </c>
      <c r="K1153" s="8">
        <f t="shared" si="134"/>
        <v>0.16329456402532702</v>
      </c>
    </row>
    <row r="1154" spans="2:11" ht="12.75">
      <c r="B1154" s="2">
        <v>39281</v>
      </c>
      <c r="C1154" s="3">
        <v>1291.75</v>
      </c>
      <c r="D1154">
        <f t="shared" si="135"/>
        <v>0.9934398744885717</v>
      </c>
      <c r="E1154">
        <f t="shared" si="136"/>
        <v>-0.006581737705782472</v>
      </c>
      <c r="F1154" s="4">
        <f t="shared" si="137"/>
        <v>4.331927122771872E-05</v>
      </c>
      <c r="G1154" s="4">
        <f t="shared" si="140"/>
        <v>0.006883985003527381</v>
      </c>
      <c r="H1154">
        <f t="shared" si="141"/>
        <v>0.0009174615976241979</v>
      </c>
      <c r="I1154" s="4">
        <f t="shared" si="138"/>
        <v>0.00010756226568011533</v>
      </c>
      <c r="J1154">
        <f t="shared" si="139"/>
        <v>2.205436532750476E-07</v>
      </c>
      <c r="K1154" s="8">
        <f t="shared" si="134"/>
        <v>0.16381523282866606</v>
      </c>
    </row>
    <row r="1155" spans="2:11" ht="12.75">
      <c r="B1155" s="1">
        <v>39282</v>
      </c>
      <c r="C1155" s="3">
        <v>1302.96</v>
      </c>
      <c r="D1155">
        <f t="shared" si="135"/>
        <v>1.0086781497967874</v>
      </c>
      <c r="E1155">
        <f t="shared" si="136"/>
        <v>0.008640711098011424</v>
      </c>
      <c r="F1155" s="4">
        <f t="shared" si="137"/>
        <v>7.46618882792978E-05</v>
      </c>
      <c r="G1155" s="4">
        <f t="shared" si="140"/>
        <v>0.006891388333970185</v>
      </c>
      <c r="H1155">
        <f t="shared" si="141"/>
        <v>0.0009442842334940882</v>
      </c>
      <c r="I1155" s="4">
        <f t="shared" si="138"/>
        <v>0.00010767794271828414</v>
      </c>
      <c r="J1155">
        <f t="shared" si="139"/>
        <v>2.2699140228223275E-07</v>
      </c>
      <c r="K1155" s="8">
        <f aca="true" t="shared" si="142" ref="K1155:K1208">SQRT(I1155-J1155)*SQRT(250)</f>
        <v>0.1638985595696328</v>
      </c>
    </row>
    <row r="1156" spans="2:11" ht="12.75">
      <c r="B1156" s="2">
        <v>39283</v>
      </c>
      <c r="C1156" s="3">
        <v>1283.17</v>
      </c>
      <c r="D1156">
        <f t="shared" si="135"/>
        <v>0.9848115061091669</v>
      </c>
      <c r="E1156">
        <f t="shared" si="136"/>
        <v>-0.01530502047871859</v>
      </c>
      <c r="F1156" s="4">
        <f t="shared" si="137"/>
        <v>0.00023424365185399542</v>
      </c>
      <c r="G1156" s="4">
        <f t="shared" si="140"/>
        <v>0.007002305741448042</v>
      </c>
      <c r="H1156">
        <f t="shared" si="141"/>
        <v>1.8653352183592096E-05</v>
      </c>
      <c r="I1156" s="4">
        <f t="shared" si="138"/>
        <v>0.00010941102721012566</v>
      </c>
      <c r="J1156">
        <f t="shared" si="139"/>
        <v>4.483978890286562E-09</v>
      </c>
      <c r="K1156" s="8">
        <f t="shared" si="142"/>
        <v>0.16538329966417056</v>
      </c>
    </row>
    <row r="1157" spans="2:11" ht="12.75">
      <c r="B1157" s="1">
        <v>39286</v>
      </c>
      <c r="C1157" s="3">
        <v>1293.17</v>
      </c>
      <c r="D1157">
        <f t="shared" si="135"/>
        <v>1.007793199653982</v>
      </c>
      <c r="E1157">
        <f t="shared" si="136"/>
        <v>0.007762989527744724</v>
      </c>
      <c r="F1157" s="4">
        <f t="shared" si="137"/>
        <v>6.0264006407874256E-05</v>
      </c>
      <c r="G1157" s="4">
        <f t="shared" si="140"/>
        <v>0.007062326723392162</v>
      </c>
      <c r="H1157">
        <f t="shared" si="141"/>
        <v>0.00013430415809895512</v>
      </c>
      <c r="I1157" s="4">
        <f t="shared" si="138"/>
        <v>0.00011034885505300253</v>
      </c>
      <c r="J1157">
        <f t="shared" si="139"/>
        <v>3.228465338917191E-08</v>
      </c>
      <c r="K1157" s="8">
        <f t="shared" si="142"/>
        <v>0.16606969199677388</v>
      </c>
    </row>
    <row r="1158" spans="2:11" ht="12.75">
      <c r="B1158" s="2">
        <v>39287</v>
      </c>
      <c r="C1158" s="3">
        <v>1274.9</v>
      </c>
      <c r="D1158">
        <f t="shared" si="135"/>
        <v>0.9858719271248173</v>
      </c>
      <c r="E1158">
        <f t="shared" si="136"/>
        <v>-0.01422882417025481</v>
      </c>
      <c r="F1158" s="4">
        <f t="shared" si="137"/>
        <v>0.00020245943726802747</v>
      </c>
      <c r="G1158" s="4">
        <f t="shared" si="140"/>
        <v>0.007238636268496261</v>
      </c>
      <c r="H1158">
        <f t="shared" si="141"/>
        <v>6.119881580846789E-06</v>
      </c>
      <c r="I1158" s="4">
        <f t="shared" si="138"/>
        <v>0.00011310369169525408</v>
      </c>
      <c r="J1158">
        <f t="shared" si="139"/>
        <v>1.4711253800112475E-09</v>
      </c>
      <c r="K1158" s="8">
        <f t="shared" si="142"/>
        <v>0.16815336791889873</v>
      </c>
    </row>
    <row r="1159" spans="2:11" ht="12.75">
      <c r="B1159" s="1">
        <v>39288</v>
      </c>
      <c r="C1159" s="3">
        <v>1255.25</v>
      </c>
      <c r="D1159">
        <f t="shared" si="135"/>
        <v>0.9845870264334456</v>
      </c>
      <c r="E1159">
        <f t="shared" si="136"/>
        <v>-0.015532988229261808</v>
      </c>
      <c r="F1159" s="4">
        <f t="shared" si="137"/>
        <v>0.0002412737233303859</v>
      </c>
      <c r="G1159" s="4">
        <f t="shared" si="140"/>
        <v>0.007468061751644752</v>
      </c>
      <c r="H1159">
        <f t="shared" si="141"/>
        <v>9.248710276981089E-05</v>
      </c>
      <c r="I1159" s="4">
        <f t="shared" si="138"/>
        <v>0.00011668846486944925</v>
      </c>
      <c r="J1159">
        <f t="shared" si="139"/>
        <v>2.2232476627358387E-08</v>
      </c>
      <c r="K1159" s="8">
        <f t="shared" si="142"/>
        <v>0.17078219490978994</v>
      </c>
    </row>
    <row r="1160" spans="2:11" ht="12.75">
      <c r="B1160" s="2">
        <v>39289</v>
      </c>
      <c r="C1160" s="3">
        <v>1212.34</v>
      </c>
      <c r="D1160">
        <f t="shared" si="135"/>
        <v>0.9658155745867356</v>
      </c>
      <c r="E1160">
        <f t="shared" si="136"/>
        <v>-0.03478237957338688</v>
      </c>
      <c r="F1160" s="4">
        <f t="shared" si="137"/>
        <v>0.001209813928787161</v>
      </c>
      <c r="G1160" s="4">
        <f t="shared" si="140"/>
        <v>0.00854308411881755</v>
      </c>
      <c r="H1160">
        <f t="shared" si="141"/>
        <v>0.0031370504126852425</v>
      </c>
      <c r="I1160" s="4">
        <f t="shared" si="138"/>
        <v>0.00013348568935652423</v>
      </c>
      <c r="J1160">
        <f t="shared" si="139"/>
        <v>7.540986568954911E-07</v>
      </c>
      <c r="K1160" s="8">
        <f t="shared" si="142"/>
        <v>0.18216173493603752</v>
      </c>
    </row>
    <row r="1161" spans="2:11" ht="12.75">
      <c r="B1161" s="1">
        <v>39290</v>
      </c>
      <c r="C1161" s="3">
        <v>1215.46</v>
      </c>
      <c r="D1161">
        <f t="shared" si="135"/>
        <v>1.0025735354768466</v>
      </c>
      <c r="E1161">
        <f t="shared" si="136"/>
        <v>0.0025702296050587763</v>
      </c>
      <c r="F1161" s="4">
        <f t="shared" si="137"/>
        <v>6.6060802227205936E-06</v>
      </c>
      <c r="G1161" s="4">
        <f t="shared" si="140"/>
        <v>0.008541111206833336</v>
      </c>
      <c r="H1161">
        <f t="shared" si="141"/>
        <v>0.0025512759221531303</v>
      </c>
      <c r="I1161" s="4">
        <f t="shared" si="138"/>
        <v>0.00013345486260677087</v>
      </c>
      <c r="J1161">
        <f t="shared" si="139"/>
        <v>6.132874812868103E-07</v>
      </c>
      <c r="K1161" s="8">
        <f t="shared" si="142"/>
        <v>0.18223719099396538</v>
      </c>
    </row>
    <row r="1162" spans="2:11" ht="12.75">
      <c r="B1162" s="2">
        <v>39293</v>
      </c>
      <c r="C1162" s="3">
        <v>1228.39</v>
      </c>
      <c r="D1162">
        <f aca="true" t="shared" si="143" ref="D1162:D1208">C1162/C1161</f>
        <v>1.0106379477728598</v>
      </c>
      <c r="E1162">
        <f aca="true" t="shared" si="144" ref="E1162:E1208">LN(D1162)</f>
        <v>0.01058176291625396</v>
      </c>
      <c r="F1162" s="4">
        <f aca="true" t="shared" si="145" ref="F1162:F1208">E1162^2</f>
        <v>0.0001119737064158075</v>
      </c>
      <c r="G1162" s="4">
        <f t="shared" si="140"/>
        <v>0.008464417221021965</v>
      </c>
      <c r="H1162">
        <f t="shared" si="141"/>
        <v>0.000686060564135485</v>
      </c>
      <c r="I1162" s="4">
        <f aca="true" t="shared" si="146" ref="I1162:I1208">(1/($C$3-1))*G1162</f>
        <v>0.0001322565190784682</v>
      </c>
      <c r="J1162">
        <f aca="true" t="shared" si="147" ref="J1162:J1208">(1/($C$3*($C$3-1)))*H1162</f>
        <v>1.6491840484026082E-07</v>
      </c>
      <c r="K1162" s="8">
        <f t="shared" si="142"/>
        <v>0.18172204095377917</v>
      </c>
    </row>
    <row r="1163" spans="2:11" ht="12.75">
      <c r="B1163" s="1">
        <v>39294</v>
      </c>
      <c r="C1163" s="3">
        <v>1243.87</v>
      </c>
      <c r="D1163">
        <f t="shared" si="143"/>
        <v>1.0126018609724923</v>
      </c>
      <c r="E1163">
        <f t="shared" si="144"/>
        <v>0.012523118367993505</v>
      </c>
      <c r="F1163" s="4">
        <f t="shared" si="145"/>
        <v>0.00015682849365877632</v>
      </c>
      <c r="G1163" s="4">
        <f t="shared" si="140"/>
        <v>0.008612475031487108</v>
      </c>
      <c r="H1163">
        <f t="shared" si="141"/>
        <v>0.00027659592914052296</v>
      </c>
      <c r="I1163" s="4">
        <f t="shared" si="146"/>
        <v>0.00013456992236698606</v>
      </c>
      <c r="J1163">
        <f t="shared" si="147"/>
        <v>6.648940604339495E-08</v>
      </c>
      <c r="K1163" s="8">
        <f t="shared" si="142"/>
        <v>0.18337354836572167</v>
      </c>
    </row>
    <row r="1164" spans="2:11" ht="12.75">
      <c r="B1164" s="2">
        <v>39295</v>
      </c>
      <c r="C1164" s="3">
        <v>1221.08</v>
      </c>
      <c r="D1164">
        <f t="shared" si="143"/>
        <v>0.9816781496458633</v>
      </c>
      <c r="E1164">
        <f t="shared" si="144"/>
        <v>-0.01849177420085527</v>
      </c>
      <c r="F1164" s="4">
        <f t="shared" si="145"/>
        <v>0.0003419457130954165</v>
      </c>
      <c r="G1164" s="4">
        <f t="shared" si="140"/>
        <v>0.008891525647806497</v>
      </c>
      <c r="H1164">
        <f t="shared" si="141"/>
        <v>0.0018536116560871453</v>
      </c>
      <c r="I1164" s="4">
        <f t="shared" si="146"/>
        <v>0.0001389300882469765</v>
      </c>
      <c r="J1164">
        <f t="shared" si="147"/>
        <v>4.455797250209484E-07</v>
      </c>
      <c r="K1164" s="8">
        <f t="shared" si="142"/>
        <v>0.1860675337894521</v>
      </c>
    </row>
    <row r="1165" spans="2:11" ht="12.75">
      <c r="B1165" s="1">
        <v>39296</v>
      </c>
      <c r="C1165" s="3">
        <v>1235.86</v>
      </c>
      <c r="D1165">
        <f t="shared" si="143"/>
        <v>1.0121040390474005</v>
      </c>
      <c r="E1165">
        <f t="shared" si="144"/>
        <v>0.012031370963969445</v>
      </c>
      <c r="F1165" s="4">
        <f t="shared" si="145"/>
        <v>0.00014475388727264705</v>
      </c>
      <c r="G1165" s="4">
        <f t="shared" si="140"/>
        <v>0.008971870414354939</v>
      </c>
      <c r="H1165">
        <f t="shared" si="141"/>
        <v>0.0005288477619107326</v>
      </c>
      <c r="I1165" s="4">
        <f t="shared" si="146"/>
        <v>0.00014018547522429592</v>
      </c>
      <c r="J1165">
        <f t="shared" si="147"/>
        <v>1.271268658439261E-07</v>
      </c>
      <c r="K1165" s="8">
        <f t="shared" si="142"/>
        <v>0.18712185091435207</v>
      </c>
    </row>
    <row r="1166" spans="2:11" ht="12.75">
      <c r="B1166" s="2">
        <v>39297</v>
      </c>
      <c r="C1166" s="3">
        <v>1220.76</v>
      </c>
      <c r="D1166">
        <f t="shared" si="143"/>
        <v>0.9877817875811177</v>
      </c>
      <c r="E1166">
        <f t="shared" si="144"/>
        <v>-0.012293468400191248</v>
      </c>
      <c r="F1166" s="4">
        <f t="shared" si="145"/>
        <v>0.00015112936530650077</v>
      </c>
      <c r="G1166" s="4">
        <f t="shared" si="140"/>
        <v>0.009070229202055401</v>
      </c>
      <c r="H1166">
        <f t="shared" si="141"/>
        <v>0.0018108850144258088</v>
      </c>
      <c r="I1166" s="4">
        <f t="shared" si="146"/>
        <v>0.00014172233128211564</v>
      </c>
      <c r="J1166">
        <f t="shared" si="147"/>
        <v>4.353088976985118E-07</v>
      </c>
      <c r="K1166" s="8">
        <f t="shared" si="142"/>
        <v>0.1879408300399471</v>
      </c>
    </row>
    <row r="1167" spans="2:11" ht="12.75">
      <c r="B1167" s="1">
        <v>39300</v>
      </c>
      <c r="C1167" s="3">
        <v>1203.84</v>
      </c>
      <c r="D1167">
        <f t="shared" si="143"/>
        <v>0.9861397817752875</v>
      </c>
      <c r="E1167">
        <f t="shared" si="144"/>
        <v>-0.013957167921046404</v>
      </c>
      <c r="F1167" s="4">
        <f t="shared" si="145"/>
        <v>0.00019480253637628678</v>
      </c>
      <c r="G1167" s="4">
        <f t="shared" si="140"/>
        <v>0.00924244184068488</v>
      </c>
      <c r="H1167">
        <f t="shared" si="141"/>
        <v>0.002678971251903489</v>
      </c>
      <c r="I1167" s="4">
        <f t="shared" si="146"/>
        <v>0.00014441315376070125</v>
      </c>
      <c r="J1167">
        <f t="shared" si="147"/>
        <v>6.439834740152618E-07</v>
      </c>
      <c r="K1167" s="8">
        <f t="shared" si="142"/>
        <v>0.189584526192597</v>
      </c>
    </row>
    <row r="1168" spans="2:11" ht="12.75">
      <c r="B1168" s="2">
        <v>39301</v>
      </c>
      <c r="C1168" s="3">
        <v>1216.57</v>
      </c>
      <c r="D1168">
        <f t="shared" si="143"/>
        <v>1.010574494949495</v>
      </c>
      <c r="E1168">
        <f t="shared" si="144"/>
        <v>0.010518976024540478</v>
      </c>
      <c r="F1168" s="4">
        <f t="shared" si="145"/>
        <v>0.0001106488566048574</v>
      </c>
      <c r="G1168" s="4">
        <f t="shared" si="140"/>
        <v>0.00927659462045733</v>
      </c>
      <c r="H1168">
        <f t="shared" si="141"/>
        <v>0.0010558340328712845</v>
      </c>
      <c r="I1168" s="4">
        <f t="shared" si="146"/>
        <v>0.0001449467909446458</v>
      </c>
      <c r="J1168">
        <f t="shared" si="147"/>
        <v>2.538062579017511E-07</v>
      </c>
      <c r="K1168" s="8">
        <f t="shared" si="142"/>
        <v>0.19019265540941901</v>
      </c>
    </row>
    <row r="1169" spans="2:11" ht="12.75">
      <c r="B1169" s="1">
        <v>39302</v>
      </c>
      <c r="C1169" s="3">
        <v>1243.49</v>
      </c>
      <c r="D1169">
        <f t="shared" si="143"/>
        <v>1.022127785495286</v>
      </c>
      <c r="E1169">
        <f t="shared" si="144"/>
        <v>0.021886518696521758</v>
      </c>
      <c r="F1169" s="4">
        <f t="shared" si="145"/>
        <v>0.00047901970065319645</v>
      </c>
      <c r="G1169" s="4">
        <f t="shared" si="140"/>
        <v>0.009720773902405638</v>
      </c>
      <c r="H1169">
        <f t="shared" si="141"/>
        <v>0.0002725688228766032</v>
      </c>
      <c r="I1169" s="4">
        <f t="shared" si="146"/>
        <v>0.0001518870922250881</v>
      </c>
      <c r="J1169">
        <f t="shared" si="147"/>
        <v>6.552135165302963E-08</v>
      </c>
      <c r="K1169" s="8">
        <f t="shared" si="142"/>
        <v>0.1948214380358557</v>
      </c>
    </row>
    <row r="1170" spans="2:11" ht="12.75">
      <c r="B1170" s="2">
        <v>39303</v>
      </c>
      <c r="C1170" s="3">
        <v>1209.93</v>
      </c>
      <c r="D1170">
        <f t="shared" si="143"/>
        <v>0.9730114435982598</v>
      </c>
      <c r="E1170">
        <f t="shared" si="144"/>
        <v>-0.027359435716003168</v>
      </c>
      <c r="F1170" s="4">
        <f t="shared" si="145"/>
        <v>0.0007485387226981098</v>
      </c>
      <c r="G1170" s="4">
        <f t="shared" si="140"/>
        <v>0.010425141093746364</v>
      </c>
      <c r="H1170">
        <f t="shared" si="141"/>
        <v>0.002551791579231448</v>
      </c>
      <c r="I1170" s="4">
        <f t="shared" si="146"/>
        <v>0.00016289282958978693</v>
      </c>
      <c r="J1170">
        <f t="shared" si="147"/>
        <v>6.134114373152519E-07</v>
      </c>
      <c r="K1170" s="8">
        <f t="shared" si="142"/>
        <v>0.2014195981976876</v>
      </c>
    </row>
    <row r="1171" spans="2:11" ht="12.75">
      <c r="B1171" s="1">
        <v>39304</v>
      </c>
      <c r="C1171" s="3">
        <v>1170.08</v>
      </c>
      <c r="D1171">
        <f t="shared" si="143"/>
        <v>0.9670642103262171</v>
      </c>
      <c r="E1171">
        <f t="shared" si="144"/>
        <v>-0.03349038415502886</v>
      </c>
      <c r="F1171" s="4">
        <f t="shared" si="145"/>
        <v>0.0011216058308514084</v>
      </c>
      <c r="G1171" s="4">
        <f t="shared" si="140"/>
        <v>0.010896971411276293</v>
      </c>
      <c r="H1171">
        <f t="shared" si="141"/>
        <v>0.003423999416576334</v>
      </c>
      <c r="I1171" s="4">
        <f t="shared" si="146"/>
        <v>0.00017026517830119207</v>
      </c>
      <c r="J1171">
        <f t="shared" si="147"/>
        <v>8.230767828308495E-07</v>
      </c>
      <c r="K1171" s="8">
        <f t="shared" si="142"/>
        <v>0.20581672764765818</v>
      </c>
    </row>
    <row r="1172" spans="2:11" ht="12.75">
      <c r="B1172" s="2">
        <v>39307</v>
      </c>
      <c r="C1172" s="3">
        <v>1205.45</v>
      </c>
      <c r="D1172">
        <f t="shared" si="143"/>
        <v>1.030228702310953</v>
      </c>
      <c r="E1172">
        <f t="shared" si="144"/>
        <v>0.02978081867266778</v>
      </c>
      <c r="F1172" s="4">
        <f t="shared" si="145"/>
        <v>0.0008868971608143179</v>
      </c>
      <c r="G1172" s="4">
        <f t="shared" si="140"/>
        <v>0.011783353539018764</v>
      </c>
      <c r="H1172">
        <f t="shared" si="141"/>
        <v>0.0007849227957134979</v>
      </c>
      <c r="I1172" s="4">
        <f t="shared" si="146"/>
        <v>0.00018411489904716818</v>
      </c>
      <c r="J1172">
        <f t="shared" si="147"/>
        <v>1.8868336435420622E-07</v>
      </c>
      <c r="K1172" s="8">
        <f t="shared" si="142"/>
        <v>0.21443309893928103</v>
      </c>
    </row>
    <row r="1173" spans="2:11" ht="12.75">
      <c r="B1173" s="1">
        <v>39308</v>
      </c>
      <c r="C1173" s="3">
        <v>1193.77</v>
      </c>
      <c r="D1173">
        <f t="shared" si="143"/>
        <v>0.990310672363018</v>
      </c>
      <c r="E1173">
        <f t="shared" si="144"/>
        <v>-0.009736574614012743</v>
      </c>
      <c r="F1173" s="4">
        <f t="shared" si="145"/>
        <v>9.48008852142374E-05</v>
      </c>
      <c r="G1173" s="4">
        <f t="shared" si="140"/>
        <v>0.011663992601416085</v>
      </c>
      <c r="H1173">
        <f t="shared" si="141"/>
        <v>0.0005344779646298284</v>
      </c>
      <c r="I1173" s="4">
        <f t="shared" si="146"/>
        <v>0.00018224988439712633</v>
      </c>
      <c r="J1173">
        <f t="shared" si="147"/>
        <v>1.2848027995909337E-07</v>
      </c>
      <c r="K1173" s="8">
        <f t="shared" si="142"/>
        <v>0.21337842212672725</v>
      </c>
    </row>
    <row r="1174" spans="2:11" ht="12.75">
      <c r="B1174" s="2">
        <v>39309</v>
      </c>
      <c r="C1174" s="3">
        <v>1183.45</v>
      </c>
      <c r="D1174">
        <f t="shared" si="143"/>
        <v>0.991355118657698</v>
      </c>
      <c r="E1174">
        <f t="shared" si="144"/>
        <v>-0.008682465090475816</v>
      </c>
      <c r="F1174" s="4">
        <f t="shared" si="145"/>
        <v>7.538520004733122E-05</v>
      </c>
      <c r="G1174" s="4">
        <f t="shared" si="140"/>
        <v>0.011508620428371084</v>
      </c>
      <c r="H1174">
        <f t="shared" si="141"/>
        <v>0.0022082428749082123</v>
      </c>
      <c r="I1174" s="4">
        <f t="shared" si="146"/>
        <v>0.0001798221941932982</v>
      </c>
      <c r="J1174">
        <f t="shared" si="147"/>
        <v>5.30827614160628E-07</v>
      </c>
      <c r="K1174" s="8">
        <f t="shared" si="142"/>
        <v>0.21171405632310858</v>
      </c>
    </row>
    <row r="1175" spans="2:11" ht="12.75">
      <c r="B1175" s="1">
        <v>39310</v>
      </c>
      <c r="C1175" s="3">
        <v>1145.43</v>
      </c>
      <c r="D1175">
        <f t="shared" si="143"/>
        <v>0.9678735899277536</v>
      </c>
      <c r="E1175">
        <f t="shared" si="144"/>
        <v>-0.03265378915064503</v>
      </c>
      <c r="F1175" s="4">
        <f t="shared" si="145"/>
        <v>0.0010662699458947828</v>
      </c>
      <c r="G1175" s="4">
        <f t="shared" si="140"/>
        <v>0.012447846294633304</v>
      </c>
      <c r="H1175">
        <f t="shared" si="141"/>
        <v>0.0082659221918614</v>
      </c>
      <c r="I1175" s="4">
        <f t="shared" si="146"/>
        <v>0.00019449759835364538</v>
      </c>
      <c r="J1175">
        <f t="shared" si="147"/>
        <v>1.9870005268897596E-06</v>
      </c>
      <c r="K1175" s="8">
        <f t="shared" si="142"/>
        <v>0.21938014827392405</v>
      </c>
    </row>
    <row r="1176" spans="2:11" ht="12.75">
      <c r="B1176" s="2">
        <v>39311</v>
      </c>
      <c r="C1176" s="3">
        <v>1163.21</v>
      </c>
      <c r="D1176">
        <f t="shared" si="143"/>
        <v>1.0155225548483975</v>
      </c>
      <c r="E1176">
        <f t="shared" si="144"/>
        <v>0.015403312375991159</v>
      </c>
      <c r="F1176" s="4">
        <f t="shared" si="145"/>
        <v>0.0002372620321523624</v>
      </c>
      <c r="G1176" s="4">
        <f t="shared" si="140"/>
        <v>0.012678818698270772</v>
      </c>
      <c r="H1176">
        <f t="shared" si="141"/>
        <v>0.006087388473238797</v>
      </c>
      <c r="I1176" s="4">
        <f t="shared" si="146"/>
        <v>0.00019810654216048082</v>
      </c>
      <c r="J1176">
        <f t="shared" si="147"/>
        <v>1.4633145368362494E-06</v>
      </c>
      <c r="K1176" s="8">
        <f t="shared" si="142"/>
        <v>0.22172236446942187</v>
      </c>
    </row>
    <row r="1177" spans="2:11" ht="12.75">
      <c r="B1177" s="1">
        <v>39314</v>
      </c>
      <c r="C1177" s="3">
        <v>1176.22</v>
      </c>
      <c r="D1177">
        <f t="shared" si="143"/>
        <v>1.0111845668451955</v>
      </c>
      <c r="E1177">
        <f t="shared" si="144"/>
        <v>0.01112248207602381</v>
      </c>
      <c r="F1177" s="4">
        <f t="shared" si="145"/>
        <v>0.00012370960753147094</v>
      </c>
      <c r="G1177" s="4">
        <f t="shared" si="140"/>
        <v>0.012800767256588809</v>
      </c>
      <c r="H1177">
        <f t="shared" si="141"/>
        <v>0.004654825443266125</v>
      </c>
      <c r="I1177" s="4">
        <f t="shared" si="146"/>
        <v>0.00020001198838420013</v>
      </c>
      <c r="J1177">
        <f t="shared" si="147"/>
        <v>1.1189484238620494E-06</v>
      </c>
      <c r="K1177" s="8">
        <f t="shared" si="142"/>
        <v>0.2229871296512077</v>
      </c>
    </row>
    <row r="1178" spans="2:11" ht="12.75">
      <c r="B1178" s="2">
        <v>39315</v>
      </c>
      <c r="C1178" s="3">
        <v>1170.25</v>
      </c>
      <c r="D1178">
        <f t="shared" si="143"/>
        <v>0.994924418901226</v>
      </c>
      <c r="E1178">
        <f t="shared" si="144"/>
        <v>-0.005088505612010297</v>
      </c>
      <c r="F1178" s="4">
        <f t="shared" si="145"/>
        <v>2.5892889363460283E-05</v>
      </c>
      <c r="G1178" s="4">
        <f t="shared" si="140"/>
        <v>0.012761705811219416</v>
      </c>
      <c r="H1178">
        <f t="shared" si="141"/>
        <v>0.00662176237866175</v>
      </c>
      <c r="I1178" s="4">
        <f t="shared" si="146"/>
        <v>0.00019940165330030338</v>
      </c>
      <c r="J1178">
        <f t="shared" si="147"/>
        <v>1.5917698025629208E-06</v>
      </c>
      <c r="K1178" s="8">
        <f t="shared" si="142"/>
        <v>0.22237911519392983</v>
      </c>
    </row>
    <row r="1179" spans="2:11" ht="12.75">
      <c r="B1179" s="1">
        <v>39316</v>
      </c>
      <c r="C1179" s="3">
        <v>1191.99</v>
      </c>
      <c r="D1179">
        <f t="shared" si="143"/>
        <v>1.018577227088229</v>
      </c>
      <c r="E1179">
        <f t="shared" si="144"/>
        <v>0.018406778148180036</v>
      </c>
      <c r="F1179" s="4">
        <f t="shared" si="145"/>
        <v>0.0003388094817963181</v>
      </c>
      <c r="G1179" s="4">
        <f t="shared" si="140"/>
        <v>0.01307685418648903</v>
      </c>
      <c r="H1179">
        <f t="shared" si="141"/>
        <v>0.003375977842007308</v>
      </c>
      <c r="I1179" s="4">
        <f t="shared" si="146"/>
        <v>0.0002043258466638911</v>
      </c>
      <c r="J1179">
        <f t="shared" si="147"/>
        <v>8.115331350979107E-07</v>
      </c>
      <c r="K1179" s="8">
        <f t="shared" si="142"/>
        <v>0.22556280363171205</v>
      </c>
    </row>
    <row r="1180" spans="2:11" ht="12.75">
      <c r="B1180" s="2">
        <v>39317</v>
      </c>
      <c r="C1180" s="3">
        <v>1197.82</v>
      </c>
      <c r="D1180">
        <f t="shared" si="143"/>
        <v>1.004890980629032</v>
      </c>
      <c r="E1180">
        <f t="shared" si="144"/>
        <v>0.004879058640947524</v>
      </c>
      <c r="F1180" s="4">
        <f t="shared" si="145"/>
        <v>2.3805213221804697E-05</v>
      </c>
      <c r="G1180" s="4">
        <f t="shared" si="140"/>
        <v>0.013062201910941105</v>
      </c>
      <c r="H1180">
        <f t="shared" si="141"/>
        <v>0.00221113399952419</v>
      </c>
      <c r="I1180" s="4">
        <f t="shared" si="146"/>
        <v>0.00020409690485845476</v>
      </c>
      <c r="J1180">
        <f t="shared" si="147"/>
        <v>5.315225960394688E-07</v>
      </c>
      <c r="K1180" s="8">
        <f t="shared" si="142"/>
        <v>0.22559110258519463</v>
      </c>
    </row>
    <row r="1181" spans="2:11" ht="12.75">
      <c r="B1181" s="1">
        <v>39318</v>
      </c>
      <c r="C1181" s="3">
        <v>1209.81</v>
      </c>
      <c r="D1181">
        <f t="shared" si="143"/>
        <v>1.010009851229734</v>
      </c>
      <c r="E1181">
        <f t="shared" si="144"/>
        <v>0.009960084498407039</v>
      </c>
      <c r="F1181" s="4">
        <f t="shared" si="145"/>
        <v>9.920328321540819E-05</v>
      </c>
      <c r="G1181" s="4">
        <f t="shared" si="140"/>
        <v>0.012812257452994491</v>
      </c>
      <c r="H1181">
        <f t="shared" si="141"/>
        <v>0.0031078515031470948</v>
      </c>
      <c r="I1181" s="4">
        <f t="shared" si="146"/>
        <v>0.00020019152270303893</v>
      </c>
      <c r="J1181">
        <f t="shared" si="147"/>
        <v>7.470796882565132E-07</v>
      </c>
      <c r="K1181" s="8">
        <f t="shared" si="142"/>
        <v>0.2232960159825867</v>
      </c>
    </row>
    <row r="1182" spans="2:11" ht="12.75">
      <c r="B1182" s="2">
        <v>39321</v>
      </c>
      <c r="C1182" s="3">
        <v>1200.75</v>
      </c>
      <c r="D1182">
        <f t="shared" si="143"/>
        <v>0.9925112207702036</v>
      </c>
      <c r="E1182">
        <f t="shared" si="144"/>
        <v>-0.007516960922780977</v>
      </c>
      <c r="F1182" s="4">
        <f t="shared" si="145"/>
        <v>5.650470151461624E-05</v>
      </c>
      <c r="G1182" s="4">
        <f t="shared" si="140"/>
        <v>0.012846062514766249</v>
      </c>
      <c r="H1182">
        <f t="shared" si="141"/>
        <v>0.003422326594397456</v>
      </c>
      <c r="I1182" s="4">
        <f t="shared" si="146"/>
        <v>0.00020071972679322264</v>
      </c>
      <c r="J1182">
        <f t="shared" si="147"/>
        <v>8.226746621147731E-07</v>
      </c>
      <c r="K1182" s="8">
        <f t="shared" si="142"/>
        <v>0.22354924073406504</v>
      </c>
    </row>
    <row r="1183" spans="2:11" ht="12.75">
      <c r="B1183" s="1">
        <v>39322</v>
      </c>
      <c r="C1183" s="3">
        <v>1170.89</v>
      </c>
      <c r="D1183">
        <f t="shared" si="143"/>
        <v>0.9751322090360193</v>
      </c>
      <c r="E1183">
        <f t="shared" si="144"/>
        <v>-0.025182218165702985</v>
      </c>
      <c r="F1183" s="4">
        <f t="shared" si="145"/>
        <v>0.0006341441117450615</v>
      </c>
      <c r="G1183" s="4">
        <f t="shared" si="140"/>
        <v>0.013470054073613779</v>
      </c>
      <c r="H1183">
        <f t="shared" si="141"/>
        <v>0.006479697092870393</v>
      </c>
      <c r="I1183" s="4">
        <f t="shared" si="146"/>
        <v>0.0002104695949002153</v>
      </c>
      <c r="J1183">
        <f t="shared" si="147"/>
        <v>1.55761949347846E-06</v>
      </c>
      <c r="K1183" s="8">
        <f t="shared" si="142"/>
        <v>0.22853444784470503</v>
      </c>
    </row>
    <row r="1184" spans="2:11" ht="12.75">
      <c r="B1184" s="2">
        <v>39323</v>
      </c>
      <c r="C1184" s="3">
        <v>1187.27</v>
      </c>
      <c r="D1184">
        <f t="shared" si="143"/>
        <v>1.0139893585221498</v>
      </c>
      <c r="E1184">
        <f t="shared" si="144"/>
        <v>0.013892410559830278</v>
      </c>
      <c r="F1184" s="4">
        <f t="shared" si="145"/>
        <v>0.00019299907116288384</v>
      </c>
      <c r="G1184" s="4">
        <f t="shared" si="140"/>
        <v>0.013640433083365083</v>
      </c>
      <c r="H1184">
        <f t="shared" si="141"/>
        <v>0.005092279627979468</v>
      </c>
      <c r="I1184" s="4">
        <f t="shared" si="146"/>
        <v>0.00021313176692757942</v>
      </c>
      <c r="J1184">
        <f t="shared" si="147"/>
        <v>1.2241056798027569E-06</v>
      </c>
      <c r="K1184" s="8">
        <f t="shared" si="142"/>
        <v>0.23016714646522463</v>
      </c>
    </row>
    <row r="1185" spans="2:11" ht="12.75">
      <c r="B1185" s="1">
        <v>39324</v>
      </c>
      <c r="C1185" s="3">
        <v>1201.1</v>
      </c>
      <c r="D1185">
        <f t="shared" si="143"/>
        <v>1.0116485719339323</v>
      </c>
      <c r="E1185">
        <f t="shared" si="144"/>
        <v>0.01158124962138349</v>
      </c>
      <c r="F1185" s="4">
        <f t="shared" si="145"/>
        <v>0.00013412534279279523</v>
      </c>
      <c r="G1185" s="4">
        <f t="shared" si="140"/>
        <v>0.013764287014217336</v>
      </c>
      <c r="H1185">
        <f t="shared" si="141"/>
        <v>0.003200623859663175</v>
      </c>
      <c r="I1185" s="4">
        <f t="shared" si="146"/>
        <v>0.00021506698459714587</v>
      </c>
      <c r="J1185">
        <f t="shared" si="147"/>
        <v>7.693807354959556E-07</v>
      </c>
      <c r="K1185" s="8">
        <f t="shared" si="142"/>
        <v>0.23146144595895982</v>
      </c>
    </row>
    <row r="1186" spans="2:11" ht="12.75">
      <c r="B1186" s="2">
        <v>39325</v>
      </c>
      <c r="C1186" s="3">
        <v>1213.24</v>
      </c>
      <c r="D1186">
        <f t="shared" si="143"/>
        <v>1.0101074015485805</v>
      </c>
      <c r="E1186">
        <f t="shared" si="144"/>
        <v>0.010056663366577357</v>
      </c>
      <c r="F1186" s="4">
        <f t="shared" si="145"/>
        <v>0.00010113647806865903</v>
      </c>
      <c r="G1186" s="4">
        <f t="shared" si="140"/>
        <v>0.013806245702794338</v>
      </c>
      <c r="H1186">
        <f t="shared" si="141"/>
        <v>0.0015073560022476713</v>
      </c>
      <c r="I1186" s="4">
        <f t="shared" si="146"/>
        <v>0.00021572258910616154</v>
      </c>
      <c r="J1186">
        <f t="shared" si="147"/>
        <v>3.623451928479979E-07</v>
      </c>
      <c r="K1186" s="8">
        <f t="shared" si="142"/>
        <v>0.232034611595616</v>
      </c>
    </row>
    <row r="1187" spans="2:11" ht="12.75">
      <c r="B1187" s="1">
        <v>39328</v>
      </c>
      <c r="C1187" s="3">
        <v>1222.31</v>
      </c>
      <c r="D1187">
        <f t="shared" si="143"/>
        <v>1.007475849790643</v>
      </c>
      <c r="E1187">
        <f t="shared" si="144"/>
        <v>0.0074480441202821315</v>
      </c>
      <c r="F1187" s="4">
        <f t="shared" si="145"/>
        <v>5.547336121766923E-05</v>
      </c>
      <c r="G1187" s="4">
        <f t="shared" si="140"/>
        <v>0.01372101706520073</v>
      </c>
      <c r="H1187">
        <f t="shared" si="141"/>
        <v>0.0018695614929469466</v>
      </c>
      <c r="I1187" s="4">
        <f t="shared" si="146"/>
        <v>0.00021439089164376141</v>
      </c>
      <c r="J1187">
        <f t="shared" si="147"/>
        <v>4.494138204199391E-07</v>
      </c>
      <c r="K1187" s="8">
        <f t="shared" si="142"/>
        <v>0.23126904128273498</v>
      </c>
    </row>
    <row r="1188" spans="2:11" ht="12.75">
      <c r="B1188" s="2">
        <v>39329</v>
      </c>
      <c r="C1188" s="3">
        <v>1226.08</v>
      </c>
      <c r="D1188">
        <f t="shared" si="143"/>
        <v>1.0030843239440077</v>
      </c>
      <c r="E1188">
        <f t="shared" si="144"/>
        <v>0.003079577174789989</v>
      </c>
      <c r="F1188" s="4">
        <f t="shared" si="145"/>
        <v>9.48379557548749E-06</v>
      </c>
      <c r="G1188" s="4">
        <f t="shared" si="140"/>
        <v>0.013581027057840556</v>
      </c>
      <c r="H1188">
        <f t="shared" si="141"/>
        <v>0.0027441669438239007</v>
      </c>
      <c r="I1188" s="4">
        <f t="shared" si="146"/>
        <v>0.0002122035477787587</v>
      </c>
      <c r="J1188">
        <f t="shared" si="147"/>
        <v>6.596555153422839E-07</v>
      </c>
      <c r="K1188" s="8">
        <f t="shared" si="142"/>
        <v>0.2299695046432333</v>
      </c>
    </row>
    <row r="1189" spans="2:11" ht="12.75">
      <c r="B1189" s="1">
        <v>39330</v>
      </c>
      <c r="C1189" s="3">
        <v>1197.64</v>
      </c>
      <c r="D1189">
        <f t="shared" si="143"/>
        <v>0.9768041237113404</v>
      </c>
      <c r="E1189">
        <f t="shared" si="144"/>
        <v>-0.023469134540846894</v>
      </c>
      <c r="F1189" s="4">
        <f t="shared" si="145"/>
        <v>0.0005508002760963727</v>
      </c>
      <c r="G1189" s="4">
        <f t="shared" si="140"/>
        <v>0.014100598746670962</v>
      </c>
      <c r="H1189">
        <f t="shared" si="141"/>
        <v>0.004937265366411135</v>
      </c>
      <c r="I1189" s="4">
        <f t="shared" si="146"/>
        <v>0.00022032185541673378</v>
      </c>
      <c r="J1189">
        <f t="shared" si="147"/>
        <v>1.1868426361565229E-06</v>
      </c>
      <c r="K1189" s="8">
        <f t="shared" si="142"/>
        <v>0.23405929418663193</v>
      </c>
    </row>
    <row r="1190" spans="2:11" ht="12.75">
      <c r="B1190" s="2">
        <v>39331</v>
      </c>
      <c r="C1190" s="3">
        <v>1190.67</v>
      </c>
      <c r="D1190">
        <f t="shared" si="143"/>
        <v>0.9941802211014996</v>
      </c>
      <c r="E1190">
        <f t="shared" si="144"/>
        <v>-0.005836779804814188</v>
      </c>
      <c r="F1190" s="4">
        <f t="shared" si="145"/>
        <v>3.406799848988675E-05</v>
      </c>
      <c r="G1190" s="4">
        <f t="shared" si="140"/>
        <v>0.014125985574250452</v>
      </c>
      <c r="H1190">
        <f t="shared" si="141"/>
        <v>0.005351811183253708</v>
      </c>
      <c r="I1190" s="4">
        <f t="shared" si="146"/>
        <v>0.0002207185245976633</v>
      </c>
      <c r="J1190">
        <f t="shared" si="147"/>
        <v>1.286493072897526E-06</v>
      </c>
      <c r="K1190" s="8">
        <f t="shared" si="142"/>
        <v>0.23421786413762602</v>
      </c>
    </row>
    <row r="1191" spans="2:11" ht="12.75">
      <c r="B1191" s="1">
        <v>39332</v>
      </c>
      <c r="C1191" s="3">
        <v>1159.95</v>
      </c>
      <c r="D1191">
        <f t="shared" si="143"/>
        <v>0.974199400337625</v>
      </c>
      <c r="E1191">
        <f t="shared" si="144"/>
        <v>-0.026139273153278818</v>
      </c>
      <c r="F1191" s="4">
        <f t="shared" si="145"/>
        <v>0.0006832616009817227</v>
      </c>
      <c r="G1191" s="4">
        <f t="shared" si="140"/>
        <v>0.013335897063910768</v>
      </c>
      <c r="H1191">
        <f t="shared" si="141"/>
        <v>0.003710162624944367</v>
      </c>
      <c r="I1191" s="4">
        <f t="shared" si="146"/>
        <v>0.00020837339162360576</v>
      </c>
      <c r="J1191">
        <f t="shared" si="147"/>
        <v>8.918660156116268E-07</v>
      </c>
      <c r="K1191" s="8">
        <f t="shared" si="142"/>
        <v>0.22775070011308096</v>
      </c>
    </row>
    <row r="1192" spans="2:11" ht="12.75">
      <c r="B1192" s="2">
        <v>39335</v>
      </c>
      <c r="C1192" s="3">
        <v>1147.2</v>
      </c>
      <c r="D1192">
        <f t="shared" si="143"/>
        <v>0.9890081469028837</v>
      </c>
      <c r="E1192">
        <f t="shared" si="144"/>
        <v>-0.011052709877798234</v>
      </c>
      <c r="F1192" s="4">
        <f t="shared" si="145"/>
        <v>0.00012216239564277867</v>
      </c>
      <c r="G1192" s="4">
        <f t="shared" si="140"/>
        <v>0.013433616760999691</v>
      </c>
      <c r="H1192">
        <f t="shared" si="141"/>
        <v>0.005914805074106036</v>
      </c>
      <c r="I1192" s="4">
        <f t="shared" si="146"/>
        <v>0.00020990026189062017</v>
      </c>
      <c r="J1192">
        <f t="shared" si="147"/>
        <v>1.4218281428139511E-06</v>
      </c>
      <c r="K1192" s="8">
        <f t="shared" si="142"/>
        <v>0.2282971932305598</v>
      </c>
    </row>
    <row r="1193" spans="2:11" ht="12.75">
      <c r="B1193" s="1">
        <v>39336</v>
      </c>
      <c r="C1193" s="3">
        <v>1172.42</v>
      </c>
      <c r="D1193">
        <f t="shared" si="143"/>
        <v>1.021983960948396</v>
      </c>
      <c r="E1193">
        <f t="shared" si="144"/>
        <v>0.021745797870101728</v>
      </c>
      <c r="F1193" s="4">
        <f t="shared" si="145"/>
        <v>0.00047287972500732083</v>
      </c>
      <c r="G1193" s="4">
        <f t="shared" si="140"/>
        <v>0.01383130050323687</v>
      </c>
      <c r="H1193">
        <f t="shared" si="141"/>
        <v>0.004074720034367628</v>
      </c>
      <c r="I1193" s="4">
        <f t="shared" si="146"/>
        <v>0.0002161140703630761</v>
      </c>
      <c r="J1193">
        <f t="shared" si="147"/>
        <v>9.795000082614491E-07</v>
      </c>
      <c r="K1193" s="8">
        <f t="shared" si="142"/>
        <v>0.23191300651042335</v>
      </c>
    </row>
    <row r="1194" spans="2:11" ht="12.75">
      <c r="B1194" s="2">
        <v>39337</v>
      </c>
      <c r="C1194" s="3">
        <v>1180.6</v>
      </c>
      <c r="D1194">
        <f t="shared" si="143"/>
        <v>1.0069770218863545</v>
      </c>
      <c r="E1194">
        <f t="shared" si="144"/>
        <v>0.006952795091131109</v>
      </c>
      <c r="F1194" s="4">
        <f t="shared" si="145"/>
        <v>4.834135957925685E-05</v>
      </c>
      <c r="G1194" s="4">
        <f t="shared" si="140"/>
        <v>0.013781807639715196</v>
      </c>
      <c r="H1194">
        <f t="shared" si="141"/>
        <v>0.002208024415026624</v>
      </c>
      <c r="I1194" s="4">
        <f t="shared" si="146"/>
        <v>0.00021534074437054993</v>
      </c>
      <c r="J1194">
        <f t="shared" si="147"/>
        <v>5.307750997660155E-07</v>
      </c>
      <c r="K1194" s="8">
        <f t="shared" si="142"/>
        <v>0.2317379820350906</v>
      </c>
    </row>
    <row r="1195" spans="2:11" ht="12.75">
      <c r="B1195" s="1">
        <v>39338</v>
      </c>
      <c r="C1195" s="3">
        <v>1196.63</v>
      </c>
      <c r="D1195">
        <f t="shared" si="143"/>
        <v>1.0135778417753687</v>
      </c>
      <c r="E1195">
        <f t="shared" si="144"/>
        <v>0.013486488869667558</v>
      </c>
      <c r="F1195" s="4">
        <f t="shared" si="145"/>
        <v>0.00018188538203166692</v>
      </c>
      <c r="G1195" s="4">
        <f t="shared" si="140"/>
        <v>0.013931598648091315</v>
      </c>
      <c r="H1195">
        <f t="shared" si="141"/>
        <v>0.0015341573746976587</v>
      </c>
      <c r="I1195" s="4">
        <f t="shared" si="146"/>
        <v>0.0002176812288764268</v>
      </c>
      <c r="J1195">
        <f t="shared" si="147"/>
        <v>3.68787830456168E-07</v>
      </c>
      <c r="K1195" s="8">
        <f t="shared" si="142"/>
        <v>0.23308391248967109</v>
      </c>
    </row>
    <row r="1196" spans="2:11" ht="12.75">
      <c r="B1196" s="2">
        <v>39339</v>
      </c>
      <c r="C1196" s="3">
        <v>1179.76</v>
      </c>
      <c r="D1196">
        <f t="shared" si="143"/>
        <v>0.9859020749939412</v>
      </c>
      <c r="E1196">
        <f t="shared" si="144"/>
        <v>-0.014198244733571019</v>
      </c>
      <c r="F1196" s="4">
        <f t="shared" si="145"/>
        <v>0.00020159015351437715</v>
      </c>
      <c r="G1196" s="4">
        <f t="shared" si="140"/>
        <v>0.013789074955112625</v>
      </c>
      <c r="H1196">
        <f t="shared" si="141"/>
        <v>0.005172036424604747</v>
      </c>
      <c r="I1196" s="4">
        <f t="shared" si="146"/>
        <v>0.00021545429617363476</v>
      </c>
      <c r="J1196">
        <f t="shared" si="147"/>
        <v>1.2432779866838334E-06</v>
      </c>
      <c r="K1196" s="8">
        <f t="shared" si="142"/>
        <v>0.2314146809230947</v>
      </c>
    </row>
    <row r="1197" spans="2:11" ht="12.75">
      <c r="B1197" s="1">
        <v>39342</v>
      </c>
      <c r="C1197" s="3">
        <v>1160.75</v>
      </c>
      <c r="D1197">
        <f t="shared" si="143"/>
        <v>0.9838865531972605</v>
      </c>
      <c r="E1197">
        <f t="shared" si="144"/>
        <v>-0.01624468004265428</v>
      </c>
      <c r="F1197" s="4">
        <f t="shared" si="145"/>
        <v>0.00026388962968821027</v>
      </c>
      <c r="G1197" s="4">
        <f t="shared" si="140"/>
        <v>0.014010378570968809</v>
      </c>
      <c r="H1197">
        <f t="shared" si="141"/>
        <v>0.008965693814482112</v>
      </c>
      <c r="I1197" s="4">
        <f t="shared" si="146"/>
        <v>0.00021891216517138764</v>
      </c>
      <c r="J1197">
        <f t="shared" si="147"/>
        <v>2.155214859250508E-06</v>
      </c>
      <c r="K1197" s="8">
        <f t="shared" si="142"/>
        <v>0.2327858191085408</v>
      </c>
    </row>
    <row r="1198" spans="2:11" ht="12.75">
      <c r="B1198" s="2">
        <v>39343</v>
      </c>
      <c r="C1198" s="3">
        <v>1178.97</v>
      </c>
      <c r="D1198">
        <f t="shared" si="143"/>
        <v>1.0156967477923757</v>
      </c>
      <c r="E1198">
        <f t="shared" si="144"/>
        <v>0.015574828020982133</v>
      </c>
      <c r="F1198" s="4">
        <f t="shared" si="145"/>
        <v>0.00024257526788317024</v>
      </c>
      <c r="G1198" s="4">
        <f t="shared" si="140"/>
        <v>0.014164465851030653</v>
      </c>
      <c r="H1198">
        <f t="shared" si="141"/>
        <v>0.007835670912350602</v>
      </c>
      <c r="I1198" s="4">
        <f t="shared" si="146"/>
        <v>0.00022131977892235396</v>
      </c>
      <c r="J1198">
        <f t="shared" si="147"/>
        <v>1.883574738545818E-06</v>
      </c>
      <c r="K1198" s="8">
        <f t="shared" si="142"/>
        <v>0.23422009103821992</v>
      </c>
    </row>
    <row r="1199" spans="2:11" ht="12.75">
      <c r="B1199" s="1">
        <v>39344</v>
      </c>
      <c r="C1199" s="3">
        <v>1221.77</v>
      </c>
      <c r="D1199">
        <f t="shared" si="143"/>
        <v>1.0363028745430334</v>
      </c>
      <c r="E1199">
        <f t="shared" si="144"/>
        <v>0.035659451056386134</v>
      </c>
      <c r="F1199" s="4">
        <f t="shared" si="145"/>
        <v>0.001271596449642798</v>
      </c>
      <c r="G1199" s="4">
        <f t="shared" si="140"/>
        <v>0.015355917302210162</v>
      </c>
      <c r="H1199">
        <f t="shared" si="141"/>
        <v>0.0019278685668844282</v>
      </c>
      <c r="I1199" s="4">
        <f t="shared" si="146"/>
        <v>0.00023993620784703377</v>
      </c>
      <c r="J1199">
        <f t="shared" si="147"/>
        <v>4.6342994396260294E-07</v>
      </c>
      <c r="K1199" s="8">
        <f t="shared" si="142"/>
        <v>0.24467977945831118</v>
      </c>
    </row>
    <row r="1200" spans="2:11" ht="12.75">
      <c r="B1200" s="2">
        <v>39345</v>
      </c>
      <c r="C1200" s="3">
        <v>1208.32</v>
      </c>
      <c r="D1200">
        <f t="shared" si="143"/>
        <v>0.9889913813565564</v>
      </c>
      <c r="E1200">
        <f t="shared" si="144"/>
        <v>-0.011069661900372781</v>
      </c>
      <c r="F1200" s="4">
        <f t="shared" si="145"/>
        <v>0.00012253741458856474</v>
      </c>
      <c r="G1200" s="4">
        <f t="shared" si="140"/>
        <v>0.015476219596588889</v>
      </c>
      <c r="H1200">
        <f t="shared" si="141"/>
        <v>0.0031891086798007257</v>
      </c>
      <c r="I1200" s="4">
        <f t="shared" si="146"/>
        <v>0.0002418159311967014</v>
      </c>
      <c r="J1200">
        <f t="shared" si="147"/>
        <v>7.66612663413636E-07</v>
      </c>
      <c r="K1200" s="8">
        <f t="shared" si="142"/>
        <v>0.24548386837697084</v>
      </c>
    </row>
    <row r="1201" spans="2:11" ht="12.75">
      <c r="B1201" s="1">
        <v>39346</v>
      </c>
      <c r="C1201" s="3">
        <v>1212.54</v>
      </c>
      <c r="D1201">
        <f t="shared" si="143"/>
        <v>1.0034924523305084</v>
      </c>
      <c r="E1201">
        <f t="shared" si="144"/>
        <v>0.0034863678811855045</v>
      </c>
      <c r="F1201" s="4">
        <f t="shared" si="145"/>
        <v>1.2154761002961904E-05</v>
      </c>
      <c r="G1201" s="4">
        <f t="shared" si="140"/>
        <v>0.015077977349200033</v>
      </c>
      <c r="H1201">
        <f t="shared" si="141"/>
        <v>0.001071093720283502</v>
      </c>
      <c r="I1201" s="4">
        <f t="shared" si="146"/>
        <v>0.0002355933960812505</v>
      </c>
      <c r="J1201">
        <f t="shared" si="147"/>
        <v>2.574744519912265E-07</v>
      </c>
      <c r="K1201" s="8">
        <f t="shared" si="142"/>
        <v>0.2425571693587201</v>
      </c>
    </row>
    <row r="1202" spans="2:11" ht="12.75">
      <c r="B1202" s="2">
        <v>39349</v>
      </c>
      <c r="C1202" s="3">
        <v>1198.5</v>
      </c>
      <c r="D1202">
        <f t="shared" si="143"/>
        <v>0.9884210005443119</v>
      </c>
      <c r="E1202">
        <f t="shared" si="144"/>
        <v>-0.011646558083773</v>
      </c>
      <c r="F1202" s="4">
        <f t="shared" si="145"/>
        <v>0.00013564231519869822</v>
      </c>
      <c r="G1202" s="4">
        <f t="shared" si="140"/>
        <v>0.015208896179171615</v>
      </c>
      <c r="H1202">
        <f t="shared" si="141"/>
        <v>0.0017809048392534504</v>
      </c>
      <c r="I1202" s="4">
        <f t="shared" si="146"/>
        <v>0.00023763900279955648</v>
      </c>
      <c r="J1202">
        <f t="shared" si="147"/>
        <v>4.28102124820541E-07</v>
      </c>
      <c r="K1202" s="8">
        <f t="shared" si="142"/>
        <v>0.2435215086366787</v>
      </c>
    </row>
    <row r="1203" spans="2:11" ht="12.75">
      <c r="B1203" s="1">
        <v>39350</v>
      </c>
      <c r="C1203" s="3">
        <v>1184.49</v>
      </c>
      <c r="D1203">
        <f t="shared" si="143"/>
        <v>0.9883103879849813</v>
      </c>
      <c r="E1203">
        <f t="shared" si="144"/>
        <v>-0.011758472691987315</v>
      </c>
      <c r="F1203" s="4">
        <f t="shared" si="145"/>
        <v>0.0001382616800482114</v>
      </c>
      <c r="G1203" s="4">
        <f t="shared" si="140"/>
        <v>0.01532634777926543</v>
      </c>
      <c r="H1203">
        <f t="shared" si="141"/>
        <v>0.002440106512256081</v>
      </c>
      <c r="I1203" s="4">
        <f t="shared" si="146"/>
        <v>0.00023947418405102235</v>
      </c>
      <c r="J1203">
        <f t="shared" si="147"/>
        <v>5.865640654461733E-07</v>
      </c>
      <c r="K1203" s="8">
        <f t="shared" si="142"/>
        <v>0.24438065593740035</v>
      </c>
    </row>
    <row r="1204" spans="2:11" ht="12.75">
      <c r="B1204" s="2">
        <v>39351</v>
      </c>
      <c r="C1204" s="3">
        <v>1196.66</v>
      </c>
      <c r="D1204">
        <f t="shared" si="143"/>
        <v>1.0102744641153578</v>
      </c>
      <c r="E1204">
        <f t="shared" si="144"/>
        <v>0.010222040585604417</v>
      </c>
      <c r="F1204" s="4">
        <f t="shared" si="145"/>
        <v>0.0001044901137337439</v>
      </c>
      <c r="G1204" s="4">
        <f t="shared" si="140"/>
        <v>0.015423999827160827</v>
      </c>
      <c r="H1204">
        <f t="shared" si="141"/>
        <v>0.0013366646114655657</v>
      </c>
      <c r="I1204" s="4">
        <f t="shared" si="146"/>
        <v>0.00024099999729938792</v>
      </c>
      <c r="J1204">
        <f t="shared" si="147"/>
        <v>3.213136085253764E-07</v>
      </c>
      <c r="K1204" s="8">
        <f t="shared" si="142"/>
        <v>0.24529506909580476</v>
      </c>
    </row>
    <row r="1205" spans="2:11" ht="12.75">
      <c r="B1205" s="1">
        <v>39352</v>
      </c>
      <c r="C1205" s="3">
        <v>1217.24</v>
      </c>
      <c r="D1205">
        <f t="shared" si="143"/>
        <v>1.0171978673975899</v>
      </c>
      <c r="E1205">
        <f t="shared" si="144"/>
        <v>0.017051658021740156</v>
      </c>
      <c r="F1205" s="4">
        <f t="shared" si="145"/>
        <v>0.0002907590412903754</v>
      </c>
      <c r="G1205" s="4">
        <f t="shared" si="140"/>
        <v>0.015535715856752376</v>
      </c>
      <c r="H1205">
        <f t="shared" si="141"/>
        <v>0.001081716682994813</v>
      </c>
      <c r="I1205" s="4">
        <f t="shared" si="146"/>
        <v>0.00024274556026175587</v>
      </c>
      <c r="J1205">
        <f t="shared" si="147"/>
        <v>2.6002804879683004E-07</v>
      </c>
      <c r="K1205" s="8">
        <f t="shared" si="142"/>
        <v>0.24621410002930327</v>
      </c>
    </row>
    <row r="1206" spans="1:13" ht="13.5" thickBot="1">
      <c r="A1206" s="7"/>
      <c r="B1206" s="69">
        <v>39353</v>
      </c>
      <c r="C1206" s="70">
        <v>1221.54</v>
      </c>
      <c r="D1206" s="7">
        <f t="shared" si="143"/>
        <v>1.0035325819066083</v>
      </c>
      <c r="E1206" s="7">
        <f t="shared" si="144"/>
        <v>0.003526356994844459</v>
      </c>
      <c r="F1206" s="9">
        <f t="shared" si="145"/>
        <v>1.2435193655088444E-05</v>
      </c>
      <c r="G1206" s="9">
        <f t="shared" si="140"/>
        <v>0.015542141444231905</v>
      </c>
      <c r="H1206" s="7">
        <f t="shared" si="141"/>
        <v>0.0007242371626640483</v>
      </c>
      <c r="I1206" s="9">
        <f t="shared" si="146"/>
        <v>0.00024284596006612352</v>
      </c>
      <c r="J1206" s="7">
        <f t="shared" si="147"/>
        <v>1.740954717942424E-07</v>
      </c>
      <c r="K1206" s="65">
        <f t="shared" si="142"/>
        <v>0.24630868061962882</v>
      </c>
      <c r="L1206" s="61">
        <f>(SQRT(((1/1012)*SUM(F194:F1206))-((1/(1013*1012))*(SUM(E194:E1206))^2)))*SQRT(250)</f>
        <v>0.16706987971898232</v>
      </c>
      <c r="M1206" s="65">
        <f>AVERAGE(K194:K1206)</f>
        <v>0.15694883342453922</v>
      </c>
    </row>
    <row r="1207" spans="2:13" ht="12.75">
      <c r="B1207" s="1">
        <v>39356</v>
      </c>
      <c r="C1207" s="3">
        <v>1229.3</v>
      </c>
      <c r="D1207">
        <f t="shared" si="143"/>
        <v>1.00635263683547</v>
      </c>
      <c r="E1207">
        <f t="shared" si="144"/>
        <v>0.006332543888654701</v>
      </c>
      <c r="F1207" s="4">
        <f t="shared" si="145"/>
        <v>4.010111210173801E-05</v>
      </c>
      <c r="G1207" s="4">
        <f t="shared" si="140"/>
        <v>0.015582155592041699</v>
      </c>
      <c r="H1207">
        <f t="shared" si="141"/>
        <v>0.0004114493294071559</v>
      </c>
      <c r="I1207" s="4">
        <f t="shared" si="146"/>
        <v>0.00024347118112565155</v>
      </c>
      <c r="J1207">
        <f t="shared" si="147"/>
        <v>9.89060887997971E-08</v>
      </c>
      <c r="K1207" s="8">
        <f t="shared" si="142"/>
        <v>0.24666387809975934</v>
      </c>
      <c r="M1207" s="8"/>
    </row>
    <row r="1208" spans="2:11" ht="12.75">
      <c r="B1208" s="2">
        <v>39357</v>
      </c>
      <c r="C1208" s="3">
        <v>1235.87</v>
      </c>
      <c r="D1208">
        <f t="shared" si="143"/>
        <v>1.005344505002847</v>
      </c>
      <c r="E1208">
        <f t="shared" si="144"/>
        <v>0.005330273819220162</v>
      </c>
      <c r="F1208" s="4">
        <f t="shared" si="145"/>
        <v>2.8411818987863895E-05</v>
      </c>
      <c r="G1208" s="4">
        <f t="shared" si="140"/>
        <v>0.015360390456650557</v>
      </c>
      <c r="H1208">
        <f t="shared" si="141"/>
        <v>0.0009468497071135357</v>
      </c>
      <c r="I1208" s="4">
        <f t="shared" si="146"/>
        <v>0.00024000610088516496</v>
      </c>
      <c r="J1208">
        <f t="shared" si="147"/>
        <v>2.2760810267152302E-07</v>
      </c>
      <c r="K1208" s="8">
        <f t="shared" si="142"/>
        <v>0.24483591075580266</v>
      </c>
    </row>
    <row r="1209" ht="12.75">
      <c r="K1209" s="60"/>
    </row>
    <row r="1210" ht="12.75">
      <c r="L1210">
        <f>ROWS(B194:B1206)</f>
        <v>1013</v>
      </c>
    </row>
  </sheetData>
  <sheetProtection/>
  <mergeCells count="1">
    <mergeCell ref="B6:M6"/>
  </mergeCells>
  <printOptions/>
  <pageMargins left="0.79" right="0.79" top="0.98" bottom="0.9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indexed="15"/>
  </sheetPr>
  <dimension ref="B2:L2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3" width="12.421875" style="0" customWidth="1"/>
    <col min="4" max="5" width="14.8515625" style="0" customWidth="1"/>
    <col min="8" max="8" width="12.57421875" style="0" customWidth="1"/>
    <col min="9" max="9" width="13.00390625" style="0" customWidth="1"/>
    <col min="10" max="10" width="14.140625" style="0" customWidth="1"/>
    <col min="11" max="11" width="12.140625" style="0" customWidth="1"/>
    <col min="12" max="12" width="14.57421875" style="0" customWidth="1"/>
  </cols>
  <sheetData>
    <row r="1" ht="13.5" thickBot="1"/>
    <row r="2" spans="2:12" ht="28.5" customHeight="1" thickBot="1">
      <c r="B2" s="129" t="s">
        <v>2158</v>
      </c>
      <c r="C2" s="130"/>
      <c r="D2" s="130"/>
      <c r="E2" s="131"/>
      <c r="F2" s="26"/>
      <c r="G2" s="26"/>
      <c r="H2" s="119" t="s">
        <v>987</v>
      </c>
      <c r="I2" s="120"/>
      <c r="J2" s="120"/>
      <c r="K2" s="121"/>
      <c r="L2" s="26"/>
    </row>
    <row r="3" spans="2:12" ht="12.75">
      <c r="B3" s="127" t="s">
        <v>2161</v>
      </c>
      <c r="C3" s="29" t="s">
        <v>2162</v>
      </c>
      <c r="D3" s="29" t="s">
        <v>2163</v>
      </c>
      <c r="E3" s="30" t="s">
        <v>2164</v>
      </c>
      <c r="H3" s="122" t="s">
        <v>2161</v>
      </c>
      <c r="I3" s="109" t="s">
        <v>2162</v>
      </c>
      <c r="J3" s="109" t="s">
        <v>2163</v>
      </c>
      <c r="K3" s="110" t="s">
        <v>2164</v>
      </c>
      <c r="L3" s="111" t="s">
        <v>326</v>
      </c>
    </row>
    <row r="4" spans="2:12" ht="25.5" customHeight="1" thickBot="1">
      <c r="B4" s="128"/>
      <c r="C4" s="66">
        <v>0.24630868061962882</v>
      </c>
      <c r="D4" s="66">
        <v>0.15694883342453922</v>
      </c>
      <c r="E4" s="68">
        <v>0.16706987971898232</v>
      </c>
      <c r="H4" s="123"/>
      <c r="I4" s="66">
        <f>C4</f>
        <v>0.24630868061962882</v>
      </c>
      <c r="J4" s="66">
        <f>D4</f>
        <v>0.15694883342453922</v>
      </c>
      <c r="K4" s="67">
        <f>E4</f>
        <v>0.16706987971898232</v>
      </c>
      <c r="L4" s="108">
        <v>0.14148160508970986</v>
      </c>
    </row>
    <row r="5" spans="2:11" ht="11.25" customHeight="1" thickBot="1">
      <c r="B5" s="124"/>
      <c r="C5" s="125"/>
      <c r="D5" s="125"/>
      <c r="E5" s="126"/>
      <c r="H5" s="124"/>
      <c r="I5" s="125"/>
      <c r="J5" s="125"/>
      <c r="K5" s="126"/>
    </row>
    <row r="6" spans="2:11" ht="18.75" customHeight="1">
      <c r="B6" s="58" t="s">
        <v>2159</v>
      </c>
      <c r="C6" s="27">
        <f>$C$18*C9-$C$19*$C$22*C10</f>
        <v>16.88768933143865</v>
      </c>
      <c r="D6" s="27">
        <f>$C$18*D9-$C$19*$C$22*D10</f>
        <v>-95.68446501879185</v>
      </c>
      <c r="E6" s="57">
        <f>$C$18*E9-$C$19*$C$22*E10</f>
        <v>-44.33508910385967</v>
      </c>
      <c r="H6" s="58" t="s">
        <v>2159</v>
      </c>
      <c r="I6" s="27">
        <f>BlackScholesCall($C$18,$C$19,$C$20,$C$21,C4)</f>
        <v>23.13904523520523</v>
      </c>
      <c r="J6" s="27">
        <f>BlackScholesCall($C$18,$C$19,$C$20,$C$21,J4)</f>
        <v>7.301555744285849</v>
      </c>
      <c r="K6" s="57">
        <f>BlackScholesCall($C$18,$C$19,$C$20,$C$21,E4)</f>
        <v>8.805654842416857</v>
      </c>
    </row>
    <row r="7" spans="2:11" ht="18" customHeight="1" thickBot="1">
      <c r="B7" s="59" t="s">
        <v>2160</v>
      </c>
      <c r="C7" s="28">
        <f>$C$19*$C$22*C12-$C$18*C11</f>
        <v>123.67383691726627</v>
      </c>
      <c r="D7" s="28">
        <f>$C$19*$C$22*D12-$C$18*D11</f>
        <v>11.101682567035823</v>
      </c>
      <c r="E7" s="45">
        <f>$C$19*$C$22*E12-$C$18*E11</f>
        <v>62.45105848196795</v>
      </c>
      <c r="H7" s="59" t="s">
        <v>2160</v>
      </c>
      <c r="I7" s="28">
        <f>BlackScholesPut($C$18,$C$19,$C$20,$C$21,C4)</f>
        <v>129.92519282103274</v>
      </c>
      <c r="J7" s="28">
        <f>BlackScholesPut($C$18,$C$19,$C$20,$C$21,J4)</f>
        <v>114.08770333011353</v>
      </c>
      <c r="K7" s="45">
        <f>BlackScholesPut($C$18,$C$19,$C$20,$C$21,E4)</f>
        <v>115.59180242824436</v>
      </c>
    </row>
    <row r="9" spans="2:5" ht="12.75">
      <c r="B9" t="s">
        <v>2424</v>
      </c>
      <c r="C9">
        <f aca="true" t="shared" si="0" ref="C9:E10">NORMSDIST(C14)</f>
        <v>0.43851622802459067</v>
      </c>
      <c r="D9">
        <f>NORMSDIST(D14)</f>
        <v>0.3985199885447722</v>
      </c>
      <c r="E9" s="32">
        <f t="shared" si="0"/>
        <v>0.40502051123711513</v>
      </c>
    </row>
    <row r="10" spans="2:7" ht="12.75">
      <c r="B10" t="s">
        <v>2425</v>
      </c>
      <c r="C10">
        <f t="shared" si="0"/>
        <v>0.3905497341843148</v>
      </c>
      <c r="D10">
        <f t="shared" si="0"/>
        <v>0.43851622802459067</v>
      </c>
      <c r="E10">
        <f t="shared" si="0"/>
        <v>0.40583695907831496</v>
      </c>
      <c r="F10" s="14"/>
      <c r="G10" s="14"/>
    </row>
    <row r="11" spans="2:7" ht="12.75">
      <c r="B11" t="s">
        <v>2427</v>
      </c>
      <c r="C11">
        <f aca="true" t="shared" si="1" ref="C11:E12">NORMSDIST(-C14)</f>
        <v>0.5614837719754093</v>
      </c>
      <c r="D11">
        <f t="shared" si="1"/>
        <v>0.6014800114552278</v>
      </c>
      <c r="E11">
        <f t="shared" si="1"/>
        <v>0.5949794887628849</v>
      </c>
      <c r="F11" s="14"/>
      <c r="G11" s="14"/>
    </row>
    <row r="12" spans="2:7" ht="12.75">
      <c r="B12" t="s">
        <v>2428</v>
      </c>
      <c r="C12">
        <f t="shared" si="1"/>
        <v>0.6094502658156852</v>
      </c>
      <c r="D12">
        <f t="shared" si="1"/>
        <v>0.5614837719754093</v>
      </c>
      <c r="E12">
        <f t="shared" si="1"/>
        <v>0.594163040921685</v>
      </c>
      <c r="F12" s="14"/>
      <c r="G12" s="103"/>
    </row>
    <row r="13" spans="6:7" ht="12.75">
      <c r="F13" s="14"/>
      <c r="G13" s="14"/>
    </row>
    <row r="14" spans="2:7" ht="12.75">
      <c r="B14" t="s">
        <v>2422</v>
      </c>
      <c r="C14">
        <f>(LN($C$18/$C$19)+$C$21*($C$20+(C4^2)/2))/C4*SQRT($C$21)</f>
        <v>-0.15473218442807313</v>
      </c>
      <c r="D14">
        <f>(LN($C$18/$C$19)+$C$21*($C$20+(D4^2)/2))/D4*SQRT($C$21)</f>
        <v>-0.257179799810251</v>
      </c>
      <c r="E14">
        <f>(LN($C$18/$C$19)+$C$21*($C$20+(E4^2)/2))/E4*SQRT($C$21)</f>
        <v>-0.2403731097632623</v>
      </c>
      <c r="F14" s="14"/>
      <c r="G14" s="14"/>
    </row>
    <row r="15" spans="2:5" ht="12.75">
      <c r="B15" t="s">
        <v>2426</v>
      </c>
      <c r="C15">
        <f>$C$14-C4*SQRT($C$21)</f>
        <v>-0.27788652473788755</v>
      </c>
      <c r="D15">
        <f>$C$14-G12*SQRT($C$21)</f>
        <v>-0.15473218442807313</v>
      </c>
      <c r="E15" s="31">
        <f>$C$14-E4*SQRT($C$21)</f>
        <v>-0.2382671242875643</v>
      </c>
    </row>
    <row r="17" ht="12.75">
      <c r="B17" t="s">
        <v>2165</v>
      </c>
    </row>
    <row r="18" spans="2:3" ht="12.75">
      <c r="B18" t="s">
        <v>2429</v>
      </c>
      <c r="C18" s="3">
        <v>1221.54</v>
      </c>
    </row>
    <row r="19" spans="2:3" ht="12.75">
      <c r="B19" t="s">
        <v>2423</v>
      </c>
      <c r="C19">
        <v>1340</v>
      </c>
    </row>
    <row r="20" spans="2:3" ht="12.75">
      <c r="B20" t="s">
        <v>2166</v>
      </c>
      <c r="C20">
        <v>0.035</v>
      </c>
    </row>
    <row r="21" spans="2:3" ht="12.75">
      <c r="B21" t="s">
        <v>2167</v>
      </c>
      <c r="C21">
        <f>3/12</f>
        <v>0.25</v>
      </c>
    </row>
    <row r="22" spans="2:3" ht="12.75">
      <c r="B22" t="s">
        <v>2168</v>
      </c>
      <c r="C22">
        <f>EXP(-(C20*C21))</f>
        <v>0.9912881698401698</v>
      </c>
    </row>
  </sheetData>
  <sheetProtection/>
  <mergeCells count="6">
    <mergeCell ref="H2:K2"/>
    <mergeCell ref="H3:H4"/>
    <mergeCell ref="H5:K5"/>
    <mergeCell ref="B3:B4"/>
    <mergeCell ref="B2:E2"/>
    <mergeCell ref="B5:E5"/>
  </mergeCells>
  <printOptions/>
  <pageMargins left="0.79" right="0.79" top="0.98" bottom="0.9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11"/>
  </sheetPr>
  <dimension ref="B1:K1706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3.57421875" style="0" customWidth="1"/>
    <col min="3" max="6" width="10.28125" style="0" customWidth="1"/>
    <col min="7" max="7" width="10.7109375" style="0" customWidth="1"/>
    <col min="9" max="9" width="17.421875" style="0" customWidth="1"/>
    <col min="10" max="11" width="9.140625" style="14" customWidth="1"/>
  </cols>
  <sheetData>
    <row r="1" spans="10:11" ht="13.5" thickBot="1">
      <c r="J1"/>
      <c r="K1"/>
    </row>
    <row r="2" spans="8:11" ht="19.5" customHeight="1" thickBot="1">
      <c r="H2" s="135" t="s">
        <v>1578</v>
      </c>
      <c r="I2" s="136"/>
      <c r="J2" s="42"/>
      <c r="K2" s="42"/>
    </row>
    <row r="3" spans="8:9" ht="17.25" customHeight="1" thickBot="1">
      <c r="H3" s="80" t="s">
        <v>1577</v>
      </c>
      <c r="I3" s="81" t="s">
        <v>989</v>
      </c>
    </row>
    <row r="4" spans="2:9" ht="12.75">
      <c r="B4" s="34" t="s">
        <v>1579</v>
      </c>
      <c r="C4" s="132" t="s">
        <v>988</v>
      </c>
      <c r="D4" s="132"/>
      <c r="E4" s="132"/>
      <c r="F4" s="88"/>
      <c r="H4" s="71">
        <v>0.035</v>
      </c>
      <c r="I4" s="77">
        <f>BlackScholesPut($C$7,$C$8,$C$9,$C$10,H4)</f>
        <v>106.78615120389145</v>
      </c>
    </row>
    <row r="5" spans="2:9" ht="12.75">
      <c r="B5" s="133" t="s">
        <v>1580</v>
      </c>
      <c r="C5" s="34" t="s">
        <v>1581</v>
      </c>
      <c r="D5" s="34" t="s">
        <v>1582</v>
      </c>
      <c r="E5" s="37" t="s">
        <v>1583</v>
      </c>
      <c r="F5" s="50"/>
      <c r="H5" s="72">
        <f>H4+0.0001</f>
        <v>0.035100000000000006</v>
      </c>
      <c r="I5" s="77">
        <f>BlackScholesPut($C$7,$C$8,$C$9,$C$10,H5)</f>
        <v>106.78615147876303</v>
      </c>
    </row>
    <row r="6" spans="2:9" ht="12.75">
      <c r="B6" s="134"/>
      <c r="C6" s="34">
        <v>109.5</v>
      </c>
      <c r="D6" s="34">
        <v>114.5</v>
      </c>
      <c r="E6" s="34">
        <v>112</v>
      </c>
      <c r="F6" s="14"/>
      <c r="H6" s="72">
        <f aca="true" t="shared" si="0" ref="H6:H69">H5+0.0001</f>
        <v>0.03520000000000001</v>
      </c>
      <c r="I6" s="77">
        <f aca="true" t="shared" si="1" ref="I6:I69">BlackScholesPut($C$7,$C$8,$C$9,$C$10,H6)</f>
        <v>106.78615177196298</v>
      </c>
    </row>
    <row r="7" spans="2:9" ht="12.75">
      <c r="B7" s="34" t="s">
        <v>2169</v>
      </c>
      <c r="C7" s="34">
        <v>1221.54</v>
      </c>
      <c r="D7" s="35"/>
      <c r="H7" s="72">
        <f t="shared" si="0"/>
        <v>0.03530000000000001</v>
      </c>
      <c r="I7" s="77">
        <f t="shared" si="1"/>
        <v>106.78615208469978</v>
      </c>
    </row>
    <row r="8" spans="2:9" ht="12.75">
      <c r="B8" s="34" t="s">
        <v>2170</v>
      </c>
      <c r="C8" s="34">
        <v>1340</v>
      </c>
      <c r="D8" s="36"/>
      <c r="H8" s="72">
        <f t="shared" si="0"/>
        <v>0.035400000000000015</v>
      </c>
      <c r="I8" s="77">
        <f t="shared" si="1"/>
        <v>106.78615241831221</v>
      </c>
    </row>
    <row r="9" spans="2:9" ht="12.75">
      <c r="B9" s="34" t="s">
        <v>2171</v>
      </c>
      <c r="C9" s="34">
        <v>0.035</v>
      </c>
      <c r="D9" s="36"/>
      <c r="H9" s="72">
        <f t="shared" si="0"/>
        <v>0.03550000000000002</v>
      </c>
      <c r="I9" s="77">
        <f t="shared" si="1"/>
        <v>106.78615277339622</v>
      </c>
    </row>
    <row r="10" spans="2:9" ht="12.75">
      <c r="B10" s="34" t="s">
        <v>2167</v>
      </c>
      <c r="C10" s="34">
        <v>0.25</v>
      </c>
      <c r="D10" s="36"/>
      <c r="H10" s="72">
        <f t="shared" si="0"/>
        <v>0.03560000000000002</v>
      </c>
      <c r="I10" s="77">
        <f t="shared" si="1"/>
        <v>106.78615315171623</v>
      </c>
    </row>
    <row r="11" spans="8:9" ht="12.75">
      <c r="H11" s="72">
        <f t="shared" si="0"/>
        <v>0.03570000000000002</v>
      </c>
      <c r="I11" s="77">
        <f t="shared" si="1"/>
        <v>106.7861535540278</v>
      </c>
    </row>
    <row r="12" spans="2:9" ht="12.75">
      <c r="B12" s="33" t="s">
        <v>1584</v>
      </c>
      <c r="C12" s="33"/>
      <c r="D12" s="33"/>
      <c r="E12" s="33"/>
      <c r="F12" s="33"/>
      <c r="H12" s="72">
        <f t="shared" si="0"/>
        <v>0.035800000000000026</v>
      </c>
      <c r="I12" s="77">
        <f t="shared" si="1"/>
        <v>106.7861539826115</v>
      </c>
    </row>
    <row r="13" spans="2:9" ht="12.75">
      <c r="B13" s="40" t="s">
        <v>1585</v>
      </c>
      <c r="C13" s="40">
        <v>1E-05</v>
      </c>
      <c r="D13" s="33"/>
      <c r="E13" s="33"/>
      <c r="F13" s="33"/>
      <c r="H13" s="72">
        <f t="shared" si="0"/>
        <v>0.03590000000000003</v>
      </c>
      <c r="I13" s="77">
        <f t="shared" si="1"/>
        <v>106.78615443778904</v>
      </c>
    </row>
    <row r="14" spans="2:9" ht="12.75">
      <c r="B14" s="40" t="s">
        <v>1586</v>
      </c>
      <c r="C14" s="40">
        <v>1000</v>
      </c>
      <c r="D14" s="33"/>
      <c r="E14" s="33"/>
      <c r="F14" s="33"/>
      <c r="H14" s="72">
        <f t="shared" si="0"/>
        <v>0.03600000000000003</v>
      </c>
      <c r="I14" s="77">
        <f t="shared" si="1"/>
        <v>106.78615492152994</v>
      </c>
    </row>
    <row r="15" spans="2:9" ht="12.75">
      <c r="B15" s="40" t="s">
        <v>1587</v>
      </c>
      <c r="C15" s="47">
        <v>0.5</v>
      </c>
      <c r="D15" s="33"/>
      <c r="E15" s="33"/>
      <c r="F15" s="33"/>
      <c r="H15" s="72">
        <f t="shared" si="0"/>
        <v>0.036100000000000035</v>
      </c>
      <c r="I15" s="77">
        <f t="shared" si="1"/>
        <v>106.78615543516594</v>
      </c>
    </row>
    <row r="16" spans="2:9" ht="12.75">
      <c r="B16" s="40"/>
      <c r="C16" s="40"/>
      <c r="D16" s="33"/>
      <c r="E16" s="33"/>
      <c r="F16" s="33"/>
      <c r="H16" s="72">
        <f t="shared" si="0"/>
        <v>0.03620000000000004</v>
      </c>
      <c r="I16" s="77">
        <f t="shared" si="1"/>
        <v>106.78615598056149</v>
      </c>
    </row>
    <row r="17" spans="2:9" ht="13.5" customHeight="1">
      <c r="B17" s="40"/>
      <c r="C17" s="48"/>
      <c r="D17" s="33"/>
      <c r="E17" s="33"/>
      <c r="F17" s="33"/>
      <c r="H17" s="72">
        <f t="shared" si="0"/>
        <v>0.03630000000000004</v>
      </c>
      <c r="I17" s="77">
        <f t="shared" si="1"/>
        <v>106.78615655922908</v>
      </c>
    </row>
    <row r="18" spans="2:9" ht="12.75">
      <c r="B18" s="40"/>
      <c r="C18" s="40"/>
      <c r="D18" s="33"/>
      <c r="E18" s="33"/>
      <c r="F18" s="33"/>
      <c r="H18" s="72">
        <f t="shared" si="0"/>
        <v>0.03640000000000004</v>
      </c>
      <c r="I18" s="77">
        <f t="shared" si="1"/>
        <v>106.78615717287539</v>
      </c>
    </row>
    <row r="19" spans="2:9" ht="12.75">
      <c r="B19" s="40" t="s">
        <v>950</v>
      </c>
      <c r="C19" s="40">
        <v>0.001</v>
      </c>
      <c r="H19" s="72">
        <f t="shared" si="0"/>
        <v>0.036500000000000046</v>
      </c>
      <c r="I19" s="77">
        <f t="shared" si="1"/>
        <v>106.78615782336692</v>
      </c>
    </row>
    <row r="20" spans="2:9" ht="13.5" thickBot="1">
      <c r="B20" s="40" t="s">
        <v>2863</v>
      </c>
      <c r="C20" s="49">
        <v>112.00000011657653</v>
      </c>
      <c r="H20" s="72">
        <f t="shared" si="0"/>
        <v>0.03660000000000005</v>
      </c>
      <c r="I20" s="77">
        <f t="shared" si="1"/>
        <v>106.78615851259133</v>
      </c>
    </row>
    <row r="21" spans="2:9" ht="15.75" customHeight="1" thickBot="1">
      <c r="B21" s="98" t="s">
        <v>1629</v>
      </c>
      <c r="C21" s="99">
        <v>0.14148160508970986</v>
      </c>
      <c r="H21" s="72">
        <f t="shared" si="0"/>
        <v>0.03670000000000005</v>
      </c>
      <c r="I21" s="77">
        <f t="shared" si="1"/>
        <v>106.78615924240262</v>
      </c>
    </row>
    <row r="22" spans="8:9" ht="12.75">
      <c r="H22" s="72">
        <f t="shared" si="0"/>
        <v>0.036800000000000055</v>
      </c>
      <c r="I22" s="77">
        <f t="shared" si="1"/>
        <v>106.78616001475552</v>
      </c>
    </row>
    <row r="23" spans="8:9" ht="13.5" customHeight="1" thickBot="1">
      <c r="H23" s="72">
        <f t="shared" si="0"/>
        <v>0.03690000000000006</v>
      </c>
      <c r="I23" s="77">
        <f t="shared" si="1"/>
        <v>106.78616083203701</v>
      </c>
    </row>
    <row r="24" spans="2:9" ht="13.5" thickBot="1">
      <c r="B24" s="96" t="s">
        <v>2167</v>
      </c>
      <c r="C24" s="97" t="s">
        <v>991</v>
      </c>
      <c r="E24" s="105" t="s">
        <v>2170</v>
      </c>
      <c r="F24" s="97" t="s">
        <v>990</v>
      </c>
      <c r="H24" s="72">
        <f t="shared" si="0"/>
        <v>0.03700000000000006</v>
      </c>
      <c r="I24" s="77">
        <f t="shared" si="1"/>
        <v>106.78616169629754</v>
      </c>
    </row>
    <row r="25" spans="2:9" ht="12.75">
      <c r="B25" s="94">
        <v>0.2</v>
      </c>
      <c r="C25" s="107">
        <v>0.13701637313274573</v>
      </c>
      <c r="E25" s="94">
        <v>1100</v>
      </c>
      <c r="F25" s="95">
        <v>0.7403245914983126</v>
      </c>
      <c r="H25" s="72">
        <f t="shared" si="0"/>
        <v>0.037100000000000063</v>
      </c>
      <c r="I25" s="77">
        <f t="shared" si="1"/>
        <v>106.78616260981084</v>
      </c>
    </row>
    <row r="26" spans="2:9" ht="12.75">
      <c r="B26" s="89">
        <v>0.3</v>
      </c>
      <c r="C26" s="90">
        <v>0.14276156319662736</v>
      </c>
      <c r="E26" s="106">
        <v>1110</v>
      </c>
      <c r="F26" s="90">
        <v>0.7195986433180848</v>
      </c>
      <c r="H26" s="72">
        <f t="shared" si="0"/>
        <v>0.037200000000000066</v>
      </c>
      <c r="I26" s="77">
        <f t="shared" si="1"/>
        <v>106.78616357513533</v>
      </c>
    </row>
    <row r="27" spans="2:9" ht="12.75">
      <c r="B27" s="91">
        <v>0.4</v>
      </c>
      <c r="C27" s="90">
        <v>0.14280737885419434</v>
      </c>
      <c r="E27" s="91">
        <f>E26+10</f>
        <v>1120</v>
      </c>
      <c r="F27" s="90">
        <v>0.6988784855797162</v>
      </c>
      <c r="H27" s="72">
        <f t="shared" si="0"/>
        <v>0.03730000000000007</v>
      </c>
      <c r="I27" s="77">
        <f t="shared" si="1"/>
        <v>106.78616459451382</v>
      </c>
    </row>
    <row r="28" spans="2:9" ht="12.75">
      <c r="B28" s="89">
        <v>0.5</v>
      </c>
      <c r="C28" s="90">
        <v>0.14208501927359568</v>
      </c>
      <c r="E28" s="91">
        <f>E27+10</f>
        <v>1130</v>
      </c>
      <c r="F28" s="90">
        <v>0.6781493111677391</v>
      </c>
      <c r="H28" s="72">
        <f t="shared" si="0"/>
        <v>0.03740000000000007</v>
      </c>
      <c r="I28" s="77">
        <f t="shared" si="1"/>
        <v>106.78616567056383</v>
      </c>
    </row>
    <row r="29" spans="2:9" ht="12.75">
      <c r="B29" s="91">
        <v>0.6</v>
      </c>
      <c r="C29" s="90">
        <v>0.14133034223487778</v>
      </c>
      <c r="E29" s="91">
        <f aca="true" t="shared" si="2" ref="E29:E49">E28+10</f>
        <v>1140</v>
      </c>
      <c r="F29" s="90">
        <v>0.6573950501331629</v>
      </c>
      <c r="H29" s="72">
        <f t="shared" si="0"/>
        <v>0.037500000000000075</v>
      </c>
      <c r="I29" s="77">
        <f t="shared" si="1"/>
        <v>106.78616680605592</v>
      </c>
    </row>
    <row r="30" spans="2:9" ht="12.75">
      <c r="B30" s="89">
        <v>0.7</v>
      </c>
      <c r="C30" s="90">
        <v>0.1406912842996294</v>
      </c>
      <c r="E30" s="91">
        <f t="shared" si="2"/>
        <v>1150</v>
      </c>
      <c r="F30" s="90">
        <v>0.6365981245800261</v>
      </c>
      <c r="H30" s="72">
        <f t="shared" si="0"/>
        <v>0.03760000000000008</v>
      </c>
      <c r="I30" s="77">
        <f t="shared" si="1"/>
        <v>106.78616800362056</v>
      </c>
    </row>
    <row r="31" spans="2:9" ht="12.75">
      <c r="B31" s="91">
        <v>0.8</v>
      </c>
      <c r="C31" s="90">
        <v>0.14018794299691728</v>
      </c>
      <c r="E31" s="91">
        <f t="shared" si="2"/>
        <v>1160</v>
      </c>
      <c r="F31" s="90">
        <v>0.6157391465304171</v>
      </c>
      <c r="H31" s="72">
        <f t="shared" si="0"/>
        <v>0.03770000000000008</v>
      </c>
      <c r="I31" s="77">
        <f t="shared" si="1"/>
        <v>106.78616926616746</v>
      </c>
    </row>
    <row r="32" spans="2:9" ht="12.75">
      <c r="B32" s="89">
        <v>0.9</v>
      </c>
      <c r="C32" s="90">
        <v>0.1398090979478595</v>
      </c>
      <c r="E32" s="91">
        <f t="shared" si="2"/>
        <v>1170</v>
      </c>
      <c r="F32" s="90">
        <v>0.5947965412581446</v>
      </c>
      <c r="H32" s="72">
        <f t="shared" si="0"/>
        <v>0.037800000000000084</v>
      </c>
      <c r="I32" s="77">
        <f t="shared" si="1"/>
        <v>106.78617059667704</v>
      </c>
    </row>
    <row r="33" spans="2:9" ht="12.75">
      <c r="B33" s="91">
        <v>1</v>
      </c>
      <c r="C33" s="90">
        <v>0.13953718478355137</v>
      </c>
      <c r="E33" s="91">
        <f t="shared" si="2"/>
        <v>1180</v>
      </c>
      <c r="F33" s="90">
        <v>0.5737460718853984</v>
      </c>
      <c r="H33" s="72">
        <f t="shared" si="0"/>
        <v>0.037900000000000086</v>
      </c>
      <c r="I33" s="77">
        <f t="shared" si="1"/>
        <v>106.78617199831956</v>
      </c>
    </row>
    <row r="34" spans="2:9" ht="12.75">
      <c r="B34" s="89">
        <v>1.1</v>
      </c>
      <c r="C34" s="90">
        <v>0.13935522119861213</v>
      </c>
      <c r="E34" s="91">
        <f t="shared" si="2"/>
        <v>1190</v>
      </c>
      <c r="F34" s="90">
        <v>0.5525602312265008</v>
      </c>
      <c r="H34" s="72">
        <f t="shared" si="0"/>
        <v>0.03800000000000009</v>
      </c>
      <c r="I34" s="77">
        <f t="shared" si="1"/>
        <v>106.78617347404838</v>
      </c>
    </row>
    <row r="35" spans="2:9" ht="12.75">
      <c r="B35" s="91">
        <v>1.2</v>
      </c>
      <c r="C35" s="90">
        <v>0.13924853722239428</v>
      </c>
      <c r="E35" s="91">
        <f t="shared" si="2"/>
        <v>1200</v>
      </c>
      <c r="F35" s="90">
        <v>0.5312074521350774</v>
      </c>
      <c r="H35" s="72">
        <f t="shared" si="0"/>
        <v>0.03810000000000009</v>
      </c>
      <c r="I35" s="77">
        <f t="shared" si="1"/>
        <v>106.7861750274194</v>
      </c>
    </row>
    <row r="36" spans="2:9" ht="12.75">
      <c r="B36" s="89">
        <v>1.3</v>
      </c>
      <c r="C36" s="90">
        <v>0.13920493475709983</v>
      </c>
      <c r="E36" s="91">
        <f t="shared" si="2"/>
        <v>1210</v>
      </c>
      <c r="F36" s="90">
        <v>0.5096510650224242</v>
      </c>
      <c r="H36" s="72">
        <f t="shared" si="0"/>
        <v>0.038200000000000095</v>
      </c>
      <c r="I36" s="77">
        <f t="shared" si="1"/>
        <v>106.78617666169316</v>
      </c>
    </row>
    <row r="37" spans="2:9" ht="12.75">
      <c r="B37" s="91">
        <v>1.4</v>
      </c>
      <c r="C37" s="90">
        <v>0.13921440014348954</v>
      </c>
      <c r="E37" s="91">
        <f t="shared" si="2"/>
        <v>1220</v>
      </c>
      <c r="F37" s="90">
        <v>0.48784789562116715</v>
      </c>
      <c r="H37" s="72">
        <f t="shared" si="0"/>
        <v>0.0383000000000001</v>
      </c>
      <c r="I37" s="77">
        <f t="shared" si="1"/>
        <v>106.78617838040327</v>
      </c>
    </row>
    <row r="38" spans="2:9" ht="12.75">
      <c r="B38" s="89">
        <v>1.5</v>
      </c>
      <c r="C38" s="90">
        <v>0.1392687319563062</v>
      </c>
      <c r="E38" s="91">
        <f t="shared" si="2"/>
        <v>1230</v>
      </c>
      <c r="F38" s="90">
        <v>0.46574633829415046</v>
      </c>
      <c r="H38" s="72">
        <f t="shared" si="0"/>
        <v>0.0384000000000001</v>
      </c>
      <c r="I38" s="77">
        <f t="shared" si="1"/>
        <v>106.78618018726183</v>
      </c>
    </row>
    <row r="39" spans="2:9" ht="12.75">
      <c r="B39" s="91">
        <v>1.6</v>
      </c>
      <c r="C39" s="90">
        <v>0.1393611966139057</v>
      </c>
      <c r="E39" s="91">
        <f t="shared" si="2"/>
        <v>1240</v>
      </c>
      <c r="F39" s="90">
        <v>0.44328364315682867</v>
      </c>
      <c r="H39" s="72">
        <f t="shared" si="0"/>
        <v>0.038500000000000104</v>
      </c>
      <c r="I39" s="77">
        <f t="shared" si="1"/>
        <v>106.78618208606417</v>
      </c>
    </row>
    <row r="40" spans="2:9" ht="12.75">
      <c r="B40" s="89">
        <v>1.7</v>
      </c>
      <c r="C40" s="90">
        <v>0.13948623994630466</v>
      </c>
      <c r="E40" s="91">
        <f t="shared" si="2"/>
        <v>1250</v>
      </c>
      <c r="F40" s="90">
        <v>0.4203819857630548</v>
      </c>
      <c r="H40" s="72">
        <f t="shared" si="0"/>
        <v>0.038600000000000106</v>
      </c>
      <c r="I40" s="77">
        <f t="shared" si="1"/>
        <v>106.78618408063448</v>
      </c>
    </row>
    <row r="41" spans="2:9" ht="12.75">
      <c r="B41" s="91">
        <v>1.8</v>
      </c>
      <c r="C41" s="90">
        <v>0.13963925484791662</v>
      </c>
      <c r="E41" s="91">
        <f t="shared" si="2"/>
        <v>1260</v>
      </c>
      <c r="F41" s="90">
        <v>0.3969425779605093</v>
      </c>
      <c r="H41" s="72">
        <f t="shared" si="0"/>
        <v>0.03870000000000011</v>
      </c>
      <c r="I41" s="77">
        <f t="shared" si="1"/>
        <v>106.7861861750896</v>
      </c>
    </row>
    <row r="42" spans="2:9" ht="12.75">
      <c r="B42" s="89">
        <v>1.9</v>
      </c>
      <c r="C42" s="90">
        <v>0.13981639699783072</v>
      </c>
      <c r="E42" s="91">
        <f t="shared" si="2"/>
        <v>1270</v>
      </c>
      <c r="F42" s="90">
        <v>0.372836479117171</v>
      </c>
      <c r="H42" s="72">
        <f t="shared" si="0"/>
        <v>0.03880000000000011</v>
      </c>
      <c r="I42" s="77">
        <f t="shared" si="1"/>
        <v>106.78618837351678</v>
      </c>
    </row>
    <row r="43" spans="2:9" ht="12.75">
      <c r="B43" s="91">
        <v>2</v>
      </c>
      <c r="C43" s="90">
        <v>0.14001443940929198</v>
      </c>
      <c r="E43" s="91">
        <f t="shared" si="2"/>
        <v>1280</v>
      </c>
      <c r="F43" s="90">
        <v>0.34788952901021786</v>
      </c>
      <c r="H43" s="72">
        <f t="shared" si="0"/>
        <v>0.038900000000000115</v>
      </c>
      <c r="I43" s="77">
        <f t="shared" si="1"/>
        <v>106.78619068036164</v>
      </c>
    </row>
    <row r="44" spans="2:9" ht="12.75">
      <c r="B44" s="89">
        <v>2.1</v>
      </c>
      <c r="C44" s="90">
        <v>0.14023065756467779</v>
      </c>
      <c r="E44" s="91">
        <f t="shared" si="2"/>
        <v>1290</v>
      </c>
      <c r="F44" s="90">
        <v>0.3218560481773684</v>
      </c>
      <c r="H44" s="72">
        <f t="shared" si="0"/>
        <v>0.03900000000000012</v>
      </c>
      <c r="I44" s="77">
        <f t="shared" si="1"/>
        <v>106.78619309989244</v>
      </c>
    </row>
    <row r="45" spans="2:9" ht="12.75">
      <c r="B45" s="91">
        <v>2.2</v>
      </c>
      <c r="C45" s="90">
        <v>0.14046273839867937</v>
      </c>
      <c r="E45" s="91">
        <f t="shared" si="2"/>
        <v>1300</v>
      </c>
      <c r="F45" s="90">
        <v>0.2943690404195821</v>
      </c>
      <c r="H45" s="72">
        <f t="shared" si="0"/>
        <v>0.03910000000000012</v>
      </c>
      <c r="I45" s="77">
        <f t="shared" si="1"/>
        <v>106.78619563679536</v>
      </c>
    </row>
    <row r="46" spans="2:9" ht="12.75">
      <c r="B46" s="89">
        <v>2.3</v>
      </c>
      <c r="C46" s="90">
        <v>0.1407087078273708</v>
      </c>
      <c r="E46" s="91">
        <f t="shared" si="2"/>
        <v>1310</v>
      </c>
      <c r="F46" s="90">
        <v>0.2648348413447012</v>
      </c>
      <c r="H46" s="72">
        <f t="shared" si="0"/>
        <v>0.039200000000000124</v>
      </c>
      <c r="I46" s="77">
        <f t="shared" si="1"/>
        <v>106.78619829577633</v>
      </c>
    </row>
    <row r="47" spans="2:9" ht="12.75">
      <c r="B47" s="91">
        <v>2.4</v>
      </c>
      <c r="C47" s="90">
        <v>0.14096687271970634</v>
      </c>
      <c r="E47" s="91">
        <f t="shared" si="2"/>
        <v>1320</v>
      </c>
      <c r="F47" s="90">
        <v>0.2321710322710546</v>
      </c>
      <c r="H47" s="72">
        <f t="shared" si="0"/>
        <v>0.039300000000000126</v>
      </c>
      <c r="I47" s="77">
        <f t="shared" si="1"/>
        <v>106.7862010817289</v>
      </c>
    </row>
    <row r="48" spans="2:9" ht="12.75">
      <c r="B48" s="89">
        <v>2.5</v>
      </c>
      <c r="C48" s="90">
        <v>0.14123577415649152</v>
      </c>
      <c r="E48" s="91">
        <f t="shared" si="2"/>
        <v>1330</v>
      </c>
      <c r="F48" s="90">
        <v>0.19395533715022018</v>
      </c>
      <c r="H48" s="72">
        <f t="shared" si="0"/>
        <v>0.03940000000000013</v>
      </c>
      <c r="I48" s="77">
        <f t="shared" si="1"/>
        <v>106.78620399965598</v>
      </c>
    </row>
    <row r="49" spans="2:9" ht="13.5" thickBot="1">
      <c r="B49" s="91">
        <v>2.6</v>
      </c>
      <c r="C49" s="90">
        <v>0.14151414955379432</v>
      </c>
      <c r="E49" s="104">
        <f t="shared" si="2"/>
        <v>1340</v>
      </c>
      <c r="F49" s="93">
        <v>0.14148160508970986</v>
      </c>
      <c r="H49" s="72">
        <f t="shared" si="0"/>
        <v>0.03950000000000013</v>
      </c>
      <c r="I49" s="77">
        <f t="shared" si="1"/>
        <v>106.78620705467983</v>
      </c>
    </row>
    <row r="50" spans="2:9" ht="12.75">
      <c r="B50" s="89">
        <v>2.7</v>
      </c>
      <c r="C50" s="90">
        <v>0.14180090178612578</v>
      </c>
      <c r="E50" s="50"/>
      <c r="F50" s="14"/>
      <c r="H50" s="72">
        <f t="shared" si="0"/>
        <v>0.039600000000000135</v>
      </c>
      <c r="I50" s="77">
        <f t="shared" si="1"/>
        <v>106.78621025224311</v>
      </c>
    </row>
    <row r="51" spans="2:9" ht="12.75">
      <c r="B51" s="91">
        <v>2.8</v>
      </c>
      <c r="C51" s="90">
        <v>0.1420950738690251</v>
      </c>
      <c r="E51" s="50"/>
      <c r="F51" s="14"/>
      <c r="H51" s="72">
        <f t="shared" si="0"/>
        <v>0.03970000000000014</v>
      </c>
      <c r="I51" s="77">
        <f t="shared" si="1"/>
        <v>106.78621359776594</v>
      </c>
    </row>
    <row r="52" spans="2:9" ht="12.75">
      <c r="B52" s="89">
        <v>2.9</v>
      </c>
      <c r="C52" s="90">
        <v>0.1423958280830953</v>
      </c>
      <c r="E52" s="50"/>
      <c r="F52" s="14"/>
      <c r="H52" s="72">
        <f t="shared" si="0"/>
        <v>0.03980000000000014</v>
      </c>
      <c r="I52" s="77">
        <f t="shared" si="1"/>
        <v>106.78621709692561</v>
      </c>
    </row>
    <row r="53" spans="2:9" ht="12.75">
      <c r="B53" s="91">
        <v>3</v>
      </c>
      <c r="C53" s="90">
        <v>0.14270242866715194</v>
      </c>
      <c r="E53" s="50"/>
      <c r="F53" s="14"/>
      <c r="H53" s="72">
        <f t="shared" si="0"/>
        <v>0.039900000000000144</v>
      </c>
      <c r="I53" s="77">
        <f t="shared" si="1"/>
        <v>106.78622075555427</v>
      </c>
    </row>
    <row r="54" spans="2:9" ht="12.75">
      <c r="B54" s="89">
        <v>3.1</v>
      </c>
      <c r="C54" s="90">
        <v>0.14301422739595693</v>
      </c>
      <c r="E54" s="50"/>
      <c r="F54" s="14"/>
      <c r="H54" s="72">
        <f t="shared" si="0"/>
        <v>0.04000000000000015</v>
      </c>
      <c r="I54" s="77">
        <f t="shared" si="1"/>
        <v>106.78622457958568</v>
      </c>
    </row>
    <row r="55" spans="2:9" ht="12.75">
      <c r="B55" s="91">
        <v>3.2</v>
      </c>
      <c r="C55" s="90">
        <v>0.14333065150232954</v>
      </c>
      <c r="E55" s="50"/>
      <c r="F55" s="14"/>
      <c r="H55" s="72">
        <f t="shared" si="0"/>
        <v>0.04010000000000015</v>
      </c>
      <c r="I55" s="77">
        <f t="shared" si="1"/>
        <v>106.78622857524556</v>
      </c>
    </row>
    <row r="56" spans="2:9" ht="12.75">
      <c r="B56" s="89">
        <v>3.3</v>
      </c>
      <c r="C56" s="90">
        <v>0.1436511935148719</v>
      </c>
      <c r="E56" s="50"/>
      <c r="F56" s="14"/>
      <c r="H56" s="72">
        <f t="shared" si="0"/>
        <v>0.04020000000000015</v>
      </c>
      <c r="I56" s="77">
        <f t="shared" si="1"/>
        <v>106.78623274885945</v>
      </c>
    </row>
    <row r="57" spans="2:9" ht="12.75">
      <c r="B57" s="91">
        <v>3.4</v>
      </c>
      <c r="C57" s="90">
        <v>0.14397540266909933</v>
      </c>
      <c r="E57" s="50"/>
      <c r="F57" s="14"/>
      <c r="H57" s="72">
        <f t="shared" si="0"/>
        <v>0.040300000000000155</v>
      </c>
      <c r="I57" s="77">
        <f t="shared" si="1"/>
        <v>106.7862371068843</v>
      </c>
    </row>
    <row r="58" spans="2:9" ht="12.75">
      <c r="B58" s="89">
        <v>3.5</v>
      </c>
      <c r="C58" s="90">
        <v>0.14430287761734267</v>
      </c>
      <c r="E58" s="50"/>
      <c r="F58" s="14"/>
      <c r="H58" s="72">
        <f t="shared" si="0"/>
        <v>0.04040000000000016</v>
      </c>
      <c r="I58" s="77">
        <f t="shared" si="1"/>
        <v>106.78624165608016</v>
      </c>
    </row>
    <row r="59" spans="2:9" ht="12.75">
      <c r="B59" s="91">
        <v>3.6</v>
      </c>
      <c r="C59" s="90">
        <v>0.1446332602158529</v>
      </c>
      <c r="E59" s="50"/>
      <c r="F59" s="14"/>
      <c r="H59" s="72">
        <f t="shared" si="0"/>
        <v>0.04050000000000016</v>
      </c>
      <c r="I59" s="77">
        <f t="shared" si="1"/>
        <v>106.78624640328599</v>
      </c>
    </row>
    <row r="60" spans="2:9" ht="12.75">
      <c r="B60" s="89">
        <v>3.7</v>
      </c>
      <c r="C60" s="90">
        <v>0.14496623020942653</v>
      </c>
      <c r="E60" s="50"/>
      <c r="F60" s="14"/>
      <c r="H60" s="72">
        <f t="shared" si="0"/>
        <v>0.040600000000000164</v>
      </c>
      <c r="I60" s="77">
        <f t="shared" si="1"/>
        <v>106.78625135552602</v>
      </c>
    </row>
    <row r="61" spans="2:9" ht="12.75">
      <c r="B61" s="91">
        <v>3.8</v>
      </c>
      <c r="C61" s="90">
        <v>0.14530150066711645</v>
      </c>
      <c r="E61" s="50"/>
      <c r="F61" s="14"/>
      <c r="H61" s="72">
        <f t="shared" si="0"/>
        <v>0.04070000000000017</v>
      </c>
      <c r="I61" s="77">
        <f t="shared" si="1"/>
        <v>106.786256520101</v>
      </c>
    </row>
    <row r="62" spans="2:9" ht="12.75">
      <c r="B62" s="91">
        <v>3.9</v>
      </c>
      <c r="C62" s="90">
        <v>0.1456388140491167</v>
      </c>
      <c r="E62" s="50"/>
      <c r="F62" s="14"/>
      <c r="H62" s="72">
        <f t="shared" si="0"/>
        <v>0.04080000000000017</v>
      </c>
      <c r="I62" s="77">
        <f t="shared" si="1"/>
        <v>106.78626190444015</v>
      </c>
    </row>
    <row r="63" spans="2:9" ht="13.5" thickBot="1">
      <c r="B63" s="92">
        <v>4</v>
      </c>
      <c r="C63" s="93">
        <v>0.14597793880618112</v>
      </c>
      <c r="H63" s="72">
        <f t="shared" si="0"/>
        <v>0.04090000000000017</v>
      </c>
      <c r="I63" s="77">
        <f t="shared" si="1"/>
        <v>106.7862675161557</v>
      </c>
    </row>
    <row r="64" spans="8:9" ht="12.75">
      <c r="H64" s="72">
        <f t="shared" si="0"/>
        <v>0.041000000000000175</v>
      </c>
      <c r="I64" s="77">
        <f t="shared" si="1"/>
        <v>106.78627336309819</v>
      </c>
    </row>
    <row r="65" spans="2:9" ht="12.75">
      <c r="B65" s="33"/>
      <c r="H65" s="72">
        <f t="shared" si="0"/>
        <v>0.04110000000000018</v>
      </c>
      <c r="I65" s="77">
        <f t="shared" si="1"/>
        <v>106.78627945330823</v>
      </c>
    </row>
    <row r="66" spans="8:9" ht="12.75">
      <c r="H66" s="72">
        <f t="shared" si="0"/>
        <v>0.04120000000000018</v>
      </c>
      <c r="I66" s="77">
        <f t="shared" si="1"/>
        <v>106.78628579501355</v>
      </c>
    </row>
    <row r="67" spans="2:9" ht="12.75">
      <c r="B67" s="41"/>
      <c r="H67" s="72">
        <f t="shared" si="0"/>
        <v>0.041300000000000184</v>
      </c>
      <c r="I67" s="77">
        <f t="shared" si="1"/>
        <v>106.78629239666043</v>
      </c>
    </row>
    <row r="68" spans="2:9" ht="12.75">
      <c r="B68" s="41"/>
      <c r="H68" s="72">
        <f t="shared" si="0"/>
        <v>0.04140000000000019</v>
      </c>
      <c r="I68" s="77">
        <f t="shared" si="1"/>
        <v>106.78629926692838</v>
      </c>
    </row>
    <row r="69" spans="2:9" ht="12.75">
      <c r="B69" s="41"/>
      <c r="H69" s="72">
        <f t="shared" si="0"/>
        <v>0.04150000000000019</v>
      </c>
      <c r="I69" s="77">
        <f t="shared" si="1"/>
        <v>106.78630641465361</v>
      </c>
    </row>
    <row r="70" spans="8:9" ht="12.75">
      <c r="H70" s="72">
        <f aca="true" t="shared" si="3" ref="H70:H133">H69+0.0001</f>
        <v>0.04160000000000019</v>
      </c>
      <c r="I70" s="77">
        <f aca="true" t="shared" si="4" ref="I70:I133">BlackScholesPut($C$7,$C$8,$C$9,$C$10,H70)</f>
        <v>106.78631384890286</v>
      </c>
    </row>
    <row r="71" spans="8:9" ht="12.75">
      <c r="H71" s="72">
        <f t="shared" si="3"/>
        <v>0.041700000000000195</v>
      </c>
      <c r="I71" s="77">
        <f t="shared" si="4"/>
        <v>106.78632157903212</v>
      </c>
    </row>
    <row r="72" spans="2:9" ht="12.75">
      <c r="B72" s="41"/>
      <c r="H72" s="72">
        <f t="shared" si="3"/>
        <v>0.0418000000000002</v>
      </c>
      <c r="I72" s="77">
        <f t="shared" si="4"/>
        <v>106.78632961453604</v>
      </c>
    </row>
    <row r="73" spans="2:9" ht="12.75">
      <c r="B73" s="41"/>
      <c r="H73" s="72">
        <f t="shared" si="3"/>
        <v>0.0419000000000002</v>
      </c>
      <c r="I73" s="77">
        <f t="shared" si="4"/>
        <v>106.78633796512258</v>
      </c>
    </row>
    <row r="74" spans="2:9" ht="12.75">
      <c r="B74" s="41"/>
      <c r="H74" s="72">
        <f t="shared" si="3"/>
        <v>0.042000000000000204</v>
      </c>
      <c r="I74" s="77">
        <f t="shared" si="4"/>
        <v>106.78634664082983</v>
      </c>
    </row>
    <row r="75" spans="8:9" ht="12.75">
      <c r="H75" s="72">
        <f t="shared" si="3"/>
        <v>0.04210000000000021</v>
      </c>
      <c r="I75" s="77">
        <f t="shared" si="4"/>
        <v>106.78635565183754</v>
      </c>
    </row>
    <row r="76" spans="2:9" ht="12.75">
      <c r="B76" s="41"/>
      <c r="H76" s="72">
        <f t="shared" si="3"/>
        <v>0.04220000000000021</v>
      </c>
      <c r="I76" s="77">
        <f t="shared" si="4"/>
        <v>106.78636500857806</v>
      </c>
    </row>
    <row r="77" spans="2:9" ht="12.75">
      <c r="B77" s="41"/>
      <c r="H77" s="72">
        <f t="shared" si="3"/>
        <v>0.04230000000000021</v>
      </c>
      <c r="I77" s="77">
        <f t="shared" si="4"/>
        <v>106.7863747217068</v>
      </c>
    </row>
    <row r="78" spans="2:9" ht="12.75">
      <c r="B78" s="41"/>
      <c r="H78" s="72">
        <f t="shared" si="3"/>
        <v>0.042400000000000215</v>
      </c>
      <c r="I78" s="77">
        <f t="shared" si="4"/>
        <v>106.7863848021666</v>
      </c>
    </row>
    <row r="79" spans="2:9" ht="12.75">
      <c r="B79" s="41"/>
      <c r="H79" s="72">
        <f t="shared" si="3"/>
        <v>0.04250000000000022</v>
      </c>
      <c r="I79" s="77">
        <f t="shared" si="4"/>
        <v>106.78639526107327</v>
      </c>
    </row>
    <row r="80" spans="2:9" ht="12.75">
      <c r="B80" s="41"/>
      <c r="H80" s="72">
        <f t="shared" si="3"/>
        <v>0.04260000000000022</v>
      </c>
      <c r="I80" s="77">
        <f t="shared" si="4"/>
        <v>106.78640610984849</v>
      </c>
    </row>
    <row r="81" spans="8:9" ht="12.75">
      <c r="H81" s="72">
        <f t="shared" si="3"/>
        <v>0.042700000000000224</v>
      </c>
      <c r="I81" s="77">
        <f t="shared" si="4"/>
        <v>106.78641736011537</v>
      </c>
    </row>
    <row r="82" spans="8:9" ht="12.75">
      <c r="H82" s="72">
        <f t="shared" si="3"/>
        <v>0.04280000000000023</v>
      </c>
      <c r="I82" s="77">
        <f t="shared" si="4"/>
        <v>106.78642902377919</v>
      </c>
    </row>
    <row r="83" spans="8:9" ht="12.75">
      <c r="H83" s="72">
        <f t="shared" si="3"/>
        <v>0.04290000000000023</v>
      </c>
      <c r="I83" s="77">
        <f t="shared" si="4"/>
        <v>106.7864411129417</v>
      </c>
    </row>
    <row r="84" spans="8:9" ht="12.75">
      <c r="H84" s="72">
        <f t="shared" si="3"/>
        <v>0.04300000000000023</v>
      </c>
      <c r="I84" s="77">
        <f t="shared" si="4"/>
        <v>106.78645364001613</v>
      </c>
    </row>
    <row r="85" spans="8:9" ht="12.75">
      <c r="H85" s="72">
        <f t="shared" si="3"/>
        <v>0.043100000000000235</v>
      </c>
      <c r="I85" s="77">
        <f t="shared" si="4"/>
        <v>106.78646661765902</v>
      </c>
    </row>
    <row r="86" spans="8:9" ht="12.75">
      <c r="H86" s="72">
        <f t="shared" si="3"/>
        <v>0.04320000000000024</v>
      </c>
      <c r="I86" s="77">
        <f t="shared" si="4"/>
        <v>106.78648005876767</v>
      </c>
    </row>
    <row r="87" spans="8:9" ht="12.75">
      <c r="H87" s="72">
        <f t="shared" si="3"/>
        <v>0.04330000000000024</v>
      </c>
      <c r="I87" s="77">
        <f t="shared" si="4"/>
        <v>106.78649397650997</v>
      </c>
    </row>
    <row r="88" spans="8:9" ht="12.75">
      <c r="H88" s="72">
        <f t="shared" si="3"/>
        <v>0.043400000000000244</v>
      </c>
      <c r="I88" s="77">
        <f t="shared" si="4"/>
        <v>106.78650838432827</v>
      </c>
    </row>
    <row r="89" spans="8:9" ht="12.75">
      <c r="H89" s="72">
        <f t="shared" si="3"/>
        <v>0.04350000000000025</v>
      </c>
      <c r="I89" s="77">
        <f t="shared" si="4"/>
        <v>106.78652329590182</v>
      </c>
    </row>
    <row r="90" spans="8:9" ht="12.75">
      <c r="H90" s="72">
        <f t="shared" si="3"/>
        <v>0.04360000000000025</v>
      </c>
      <c r="I90" s="77">
        <f t="shared" si="4"/>
        <v>106.78653872520135</v>
      </c>
    </row>
    <row r="91" spans="8:9" ht="12.75">
      <c r="H91" s="72">
        <f t="shared" si="3"/>
        <v>0.04370000000000025</v>
      </c>
      <c r="I91" s="77">
        <f t="shared" si="4"/>
        <v>106.7865546864698</v>
      </c>
    </row>
    <row r="92" spans="8:9" ht="12.75">
      <c r="H92" s="72">
        <f t="shared" si="3"/>
        <v>0.043800000000000255</v>
      </c>
      <c r="I92" s="77">
        <f t="shared" si="4"/>
        <v>106.7865711942029</v>
      </c>
    </row>
    <row r="93" spans="8:9" ht="12.75">
      <c r="H93" s="72">
        <f t="shared" si="3"/>
        <v>0.04390000000000026</v>
      </c>
      <c r="I93" s="77">
        <f t="shared" si="4"/>
        <v>106.78658826319838</v>
      </c>
    </row>
    <row r="94" spans="8:9" ht="12.75">
      <c r="H94" s="72">
        <f t="shared" si="3"/>
        <v>0.04400000000000026</v>
      </c>
      <c r="I94" s="77">
        <f t="shared" si="4"/>
        <v>106.7866059085045</v>
      </c>
    </row>
    <row r="95" spans="8:9" ht="12.75">
      <c r="H95" s="72">
        <f t="shared" si="3"/>
        <v>0.044100000000000264</v>
      </c>
      <c r="I95" s="77">
        <f t="shared" si="4"/>
        <v>106.78662414546352</v>
      </c>
    </row>
    <row r="96" spans="8:9" ht="12.75">
      <c r="H96" s="72">
        <f t="shared" si="3"/>
        <v>0.04420000000000027</v>
      </c>
      <c r="I96" s="77">
        <f t="shared" si="4"/>
        <v>106.78664298969079</v>
      </c>
    </row>
    <row r="97" spans="8:9" ht="12.75">
      <c r="H97" s="72">
        <f t="shared" si="3"/>
        <v>0.04430000000000027</v>
      </c>
      <c r="I97" s="77">
        <f t="shared" si="4"/>
        <v>106.78666245709132</v>
      </c>
    </row>
    <row r="98" spans="8:9" ht="12.75">
      <c r="H98" s="72">
        <f t="shared" si="3"/>
        <v>0.04440000000000027</v>
      </c>
      <c r="I98" s="77">
        <f t="shared" si="4"/>
        <v>106.78668256385322</v>
      </c>
    </row>
    <row r="99" spans="8:9" ht="12.75">
      <c r="H99" s="72">
        <f t="shared" si="3"/>
        <v>0.044500000000000275</v>
      </c>
      <c r="I99" s="77">
        <f t="shared" si="4"/>
        <v>106.78670332644947</v>
      </c>
    </row>
    <row r="100" spans="8:9" ht="12.75">
      <c r="H100" s="72">
        <f t="shared" si="3"/>
        <v>0.04460000000000028</v>
      </c>
      <c r="I100" s="77">
        <f t="shared" si="4"/>
        <v>106.78672476165002</v>
      </c>
    </row>
    <row r="101" spans="8:9" ht="12.75">
      <c r="H101" s="72">
        <f t="shared" si="3"/>
        <v>0.04470000000000028</v>
      </c>
      <c r="I101" s="77">
        <f t="shared" si="4"/>
        <v>106.78674688650335</v>
      </c>
    </row>
    <row r="102" spans="8:9" ht="12.75">
      <c r="H102" s="72">
        <f t="shared" si="3"/>
        <v>0.044800000000000284</v>
      </c>
      <c r="I102" s="77">
        <f t="shared" si="4"/>
        <v>106.78676971836126</v>
      </c>
    </row>
    <row r="103" spans="8:9" ht="12.75">
      <c r="H103" s="72">
        <f t="shared" si="3"/>
        <v>0.04490000000000029</v>
      </c>
      <c r="I103" s="77">
        <f t="shared" si="4"/>
        <v>106.78679327485747</v>
      </c>
    </row>
    <row r="104" spans="8:9" ht="12.75">
      <c r="H104" s="72">
        <f t="shared" si="3"/>
        <v>0.04500000000000029</v>
      </c>
      <c r="I104" s="77">
        <f t="shared" si="4"/>
        <v>106.78681757393224</v>
      </c>
    </row>
    <row r="105" spans="8:9" ht="12.75">
      <c r="H105" s="72">
        <f t="shared" si="3"/>
        <v>0.04510000000000029</v>
      </c>
      <c r="I105" s="77">
        <f t="shared" si="4"/>
        <v>106.78684263382229</v>
      </c>
    </row>
    <row r="106" spans="8:9" ht="12.75">
      <c r="H106" s="72">
        <f t="shared" si="3"/>
        <v>0.045200000000000295</v>
      </c>
      <c r="I106" s="77">
        <f t="shared" si="4"/>
        <v>106.7868684730588</v>
      </c>
    </row>
    <row r="107" spans="8:9" ht="12.75">
      <c r="H107" s="72">
        <f t="shared" si="3"/>
        <v>0.0453000000000003</v>
      </c>
      <c r="I107" s="77">
        <f t="shared" si="4"/>
        <v>106.78689511047446</v>
      </c>
    </row>
    <row r="108" spans="8:9" ht="12.75">
      <c r="H108" s="72">
        <f t="shared" si="3"/>
        <v>0.0454000000000003</v>
      </c>
      <c r="I108" s="77">
        <f t="shared" si="4"/>
        <v>106.78692256521163</v>
      </c>
    </row>
    <row r="109" spans="8:9" ht="12.75">
      <c r="H109" s="72">
        <f t="shared" si="3"/>
        <v>0.045500000000000304</v>
      </c>
      <c r="I109" s="77">
        <f t="shared" si="4"/>
        <v>106.78695085669824</v>
      </c>
    </row>
    <row r="110" spans="8:9" ht="12.75">
      <c r="H110" s="72">
        <f t="shared" si="3"/>
        <v>0.04560000000000031</v>
      </c>
      <c r="I110" s="77">
        <f t="shared" si="4"/>
        <v>106.78698000469103</v>
      </c>
    </row>
    <row r="111" spans="8:9" ht="12.75">
      <c r="H111" s="72">
        <f t="shared" si="3"/>
        <v>0.04570000000000031</v>
      </c>
      <c r="I111" s="77">
        <f t="shared" si="4"/>
        <v>106.78701002923799</v>
      </c>
    </row>
    <row r="112" spans="8:9" ht="12.75">
      <c r="H112" s="72">
        <f t="shared" si="3"/>
        <v>0.04580000000000031</v>
      </c>
      <c r="I112" s="77">
        <f t="shared" si="4"/>
        <v>106.78704095069565</v>
      </c>
    </row>
    <row r="113" spans="8:9" ht="12.75">
      <c r="H113" s="72">
        <f t="shared" si="3"/>
        <v>0.045900000000000316</v>
      </c>
      <c r="I113" s="77">
        <f t="shared" si="4"/>
        <v>106.78707278973093</v>
      </c>
    </row>
    <row r="114" spans="8:9" ht="12.75">
      <c r="H114" s="72">
        <f t="shared" si="3"/>
        <v>0.04600000000000032</v>
      </c>
      <c r="I114" s="77">
        <f t="shared" si="4"/>
        <v>106.78710556732153</v>
      </c>
    </row>
    <row r="115" spans="8:9" ht="12.75">
      <c r="H115" s="72">
        <f t="shared" si="3"/>
        <v>0.04610000000000032</v>
      </c>
      <c r="I115" s="77">
        <f t="shared" si="4"/>
        <v>106.78713930475442</v>
      </c>
    </row>
    <row r="116" spans="8:9" ht="12.75">
      <c r="H116" s="72">
        <f t="shared" si="3"/>
        <v>0.046200000000000324</v>
      </c>
      <c r="I116" s="77">
        <f t="shared" si="4"/>
        <v>106.78717402363122</v>
      </c>
    </row>
    <row r="117" spans="8:9" ht="12.75">
      <c r="H117" s="72">
        <f t="shared" si="3"/>
        <v>0.04630000000000033</v>
      </c>
      <c r="I117" s="77">
        <f t="shared" si="4"/>
        <v>106.78720974586054</v>
      </c>
    </row>
    <row r="118" spans="8:9" ht="12.75">
      <c r="H118" s="72">
        <f t="shared" si="3"/>
        <v>0.04640000000000033</v>
      </c>
      <c r="I118" s="77">
        <f t="shared" si="4"/>
        <v>106.7872464936745</v>
      </c>
    </row>
    <row r="119" spans="8:9" ht="12.75">
      <c r="H119" s="72">
        <f t="shared" si="3"/>
        <v>0.04650000000000033</v>
      </c>
      <c r="I119" s="77">
        <f t="shared" si="4"/>
        <v>106.78728428961244</v>
      </c>
    </row>
    <row r="120" spans="8:9" ht="12.75">
      <c r="H120" s="72">
        <f t="shared" si="3"/>
        <v>0.046600000000000336</v>
      </c>
      <c r="I120" s="77">
        <f t="shared" si="4"/>
        <v>106.78732315653565</v>
      </c>
    </row>
    <row r="121" spans="8:9" ht="12.75">
      <c r="H121" s="72">
        <f t="shared" si="3"/>
        <v>0.04670000000000034</v>
      </c>
      <c r="I121" s="77">
        <f t="shared" si="4"/>
        <v>106.78736311761304</v>
      </c>
    </row>
    <row r="122" spans="8:9" ht="12.75">
      <c r="H122" s="72">
        <f t="shared" si="3"/>
        <v>0.04680000000000034</v>
      </c>
      <c r="I122" s="77">
        <f t="shared" si="4"/>
        <v>106.78740419633687</v>
      </c>
    </row>
    <row r="123" spans="8:9" ht="12.75">
      <c r="H123" s="72">
        <f t="shared" si="3"/>
        <v>0.046900000000000344</v>
      </c>
      <c r="I123" s="77">
        <f t="shared" si="4"/>
        <v>106.78744641651224</v>
      </c>
    </row>
    <row r="124" spans="8:9" ht="12.75">
      <c r="H124" s="72">
        <f t="shared" si="3"/>
        <v>0.04700000000000035</v>
      </c>
      <c r="I124" s="77">
        <f t="shared" si="4"/>
        <v>106.7874898022767</v>
      </c>
    </row>
    <row r="125" spans="8:9" ht="12.75">
      <c r="H125" s="72">
        <f t="shared" si="3"/>
        <v>0.04710000000000035</v>
      </c>
      <c r="I125" s="77">
        <f t="shared" si="4"/>
        <v>106.78753437805904</v>
      </c>
    </row>
    <row r="126" spans="8:9" ht="12.75">
      <c r="H126" s="72">
        <f t="shared" si="3"/>
        <v>0.04720000000000035</v>
      </c>
      <c r="I126" s="77">
        <f t="shared" si="4"/>
        <v>106.78758016864344</v>
      </c>
    </row>
    <row r="127" spans="8:9" ht="12.75">
      <c r="H127" s="72">
        <f t="shared" si="3"/>
        <v>0.047300000000000356</v>
      </c>
      <c r="I127" s="77">
        <f t="shared" si="4"/>
        <v>106.78762719910173</v>
      </c>
    </row>
    <row r="128" spans="8:9" ht="12.75">
      <c r="H128" s="72">
        <f t="shared" si="3"/>
        <v>0.04740000000000036</v>
      </c>
      <c r="I128" s="77">
        <f t="shared" si="4"/>
        <v>106.78767549484132</v>
      </c>
    </row>
    <row r="129" spans="8:9" ht="12.75">
      <c r="H129" s="72">
        <f t="shared" si="3"/>
        <v>0.04750000000000036</v>
      </c>
      <c r="I129" s="77">
        <f t="shared" si="4"/>
        <v>106.7877250815909</v>
      </c>
    </row>
    <row r="130" spans="8:9" ht="12.75">
      <c r="H130" s="72">
        <f t="shared" si="3"/>
        <v>0.047600000000000364</v>
      </c>
      <c r="I130" s="77">
        <f t="shared" si="4"/>
        <v>106.78777598539773</v>
      </c>
    </row>
    <row r="131" spans="8:9" ht="12.75">
      <c r="H131" s="72">
        <f t="shared" si="3"/>
        <v>0.04770000000000037</v>
      </c>
      <c r="I131" s="77">
        <f t="shared" si="4"/>
        <v>106.78782823261963</v>
      </c>
    </row>
    <row r="132" spans="8:9" ht="12.75">
      <c r="H132" s="72">
        <f t="shared" si="3"/>
        <v>0.04780000000000037</v>
      </c>
      <c r="I132" s="77">
        <f t="shared" si="4"/>
        <v>106.78788184995801</v>
      </c>
    </row>
    <row r="133" spans="8:9" ht="12.75">
      <c r="H133" s="72">
        <f t="shared" si="3"/>
        <v>0.04790000000000037</v>
      </c>
      <c r="I133" s="77">
        <f t="shared" si="4"/>
        <v>106.78793686441054</v>
      </c>
    </row>
    <row r="134" spans="8:9" ht="12.75">
      <c r="H134" s="72">
        <f aca="true" t="shared" si="5" ref="H134:H197">H133+0.0001</f>
        <v>0.048000000000000376</v>
      </c>
      <c r="I134" s="77">
        <f aca="true" t="shared" si="6" ref="I134:I197">BlackScholesPut($C$7,$C$8,$C$9,$C$10,H134)</f>
        <v>106.78799330331731</v>
      </c>
    </row>
    <row r="135" spans="8:9" ht="12.75">
      <c r="H135" s="72">
        <f t="shared" si="5"/>
        <v>0.04810000000000038</v>
      </c>
      <c r="I135" s="77">
        <f t="shared" si="6"/>
        <v>106.78805119432218</v>
      </c>
    </row>
    <row r="136" spans="8:9" ht="12.75">
      <c r="H136" s="72">
        <f t="shared" si="5"/>
        <v>0.04820000000000038</v>
      </c>
      <c r="I136" s="77">
        <f t="shared" si="6"/>
        <v>106.78811056540326</v>
      </c>
    </row>
    <row r="137" spans="8:9" ht="12.75">
      <c r="H137" s="72">
        <f t="shared" si="5"/>
        <v>0.048300000000000384</v>
      </c>
      <c r="I137" s="77">
        <f t="shared" si="6"/>
        <v>106.78817144485652</v>
      </c>
    </row>
    <row r="138" spans="8:9" ht="12.75">
      <c r="H138" s="72">
        <f t="shared" si="5"/>
        <v>0.04840000000000039</v>
      </c>
      <c r="I138" s="77">
        <f t="shared" si="6"/>
        <v>106.78823386128715</v>
      </c>
    </row>
    <row r="139" spans="8:9" ht="12.75">
      <c r="H139" s="72">
        <f t="shared" si="5"/>
        <v>0.04850000000000039</v>
      </c>
      <c r="I139" s="77">
        <f t="shared" si="6"/>
        <v>106.78829784363597</v>
      </c>
    </row>
    <row r="140" spans="8:9" ht="12.75">
      <c r="H140" s="72">
        <f t="shared" si="5"/>
        <v>0.04860000000000039</v>
      </c>
      <c r="I140" s="77">
        <f t="shared" si="6"/>
        <v>106.78836342115619</v>
      </c>
    </row>
    <row r="141" spans="8:9" ht="12.75">
      <c r="H141" s="72">
        <f t="shared" si="5"/>
        <v>0.048700000000000396</v>
      </c>
      <c r="I141" s="77">
        <f t="shared" si="6"/>
        <v>106.78843062342685</v>
      </c>
    </row>
    <row r="142" spans="8:9" ht="12.75">
      <c r="H142" s="72">
        <f t="shared" si="5"/>
        <v>0.0488000000000004</v>
      </c>
      <c r="I142" s="77">
        <f t="shared" si="6"/>
        <v>106.78849948033599</v>
      </c>
    </row>
    <row r="143" spans="8:9" ht="12.75">
      <c r="H143" s="72">
        <f t="shared" si="5"/>
        <v>0.0489000000000004</v>
      </c>
      <c r="I143" s="77">
        <f t="shared" si="6"/>
        <v>106.7885700220977</v>
      </c>
    </row>
    <row r="144" spans="8:9" ht="12.75">
      <c r="H144" s="72">
        <f t="shared" si="5"/>
        <v>0.049000000000000404</v>
      </c>
      <c r="I144" s="77">
        <f t="shared" si="6"/>
        <v>106.78864227924737</v>
      </c>
    </row>
    <row r="145" spans="8:9" ht="12.75">
      <c r="H145" s="72">
        <f t="shared" si="5"/>
        <v>0.04910000000000041</v>
      </c>
      <c r="I145" s="77">
        <f t="shared" si="6"/>
        <v>106.78871628263119</v>
      </c>
    </row>
    <row r="146" spans="8:9" ht="12.75">
      <c r="H146" s="72">
        <f t="shared" si="5"/>
        <v>0.04920000000000041</v>
      </c>
      <c r="I146" s="77">
        <f t="shared" si="6"/>
        <v>106.78879206341298</v>
      </c>
    </row>
    <row r="147" spans="8:9" ht="12.75">
      <c r="H147" s="72">
        <f t="shared" si="5"/>
        <v>0.04930000000000041</v>
      </c>
      <c r="I147" s="77">
        <f t="shared" si="6"/>
        <v>106.78886965307879</v>
      </c>
    </row>
    <row r="148" spans="8:9" ht="12.75">
      <c r="H148" s="72">
        <f t="shared" si="5"/>
        <v>0.049400000000000416</v>
      </c>
      <c r="I148" s="77">
        <f t="shared" si="6"/>
        <v>106.7889490834234</v>
      </c>
    </row>
    <row r="149" spans="8:9" ht="12.75">
      <c r="H149" s="72">
        <f t="shared" si="5"/>
        <v>0.04950000000000042</v>
      </c>
      <c r="I149" s="77">
        <f t="shared" si="6"/>
        <v>106.78903038656517</v>
      </c>
    </row>
    <row r="150" spans="8:9" ht="12.75">
      <c r="H150" s="72">
        <f t="shared" si="5"/>
        <v>0.04960000000000042</v>
      </c>
      <c r="I150" s="77">
        <f t="shared" si="6"/>
        <v>106.78911359492622</v>
      </c>
    </row>
    <row r="151" spans="8:9" ht="12.75">
      <c r="H151" s="72">
        <f t="shared" si="5"/>
        <v>0.049700000000000424</v>
      </c>
      <c r="I151" s="77">
        <f t="shared" si="6"/>
        <v>106.78919874124699</v>
      </c>
    </row>
    <row r="152" spans="8:9" ht="12.75">
      <c r="H152" s="72">
        <f t="shared" si="5"/>
        <v>0.04980000000000043</v>
      </c>
      <c r="I152" s="77">
        <f t="shared" si="6"/>
        <v>106.78928585858444</v>
      </c>
    </row>
    <row r="153" spans="8:9" ht="12.75">
      <c r="H153" s="72">
        <f t="shared" si="5"/>
        <v>0.04990000000000043</v>
      </c>
      <c r="I153" s="77">
        <f t="shared" si="6"/>
        <v>106.78937498029859</v>
      </c>
    </row>
    <row r="154" spans="8:9" ht="12.75">
      <c r="H154" s="72">
        <f t="shared" si="5"/>
        <v>0.05000000000000043</v>
      </c>
      <c r="I154" s="77">
        <f t="shared" si="6"/>
        <v>106.7894661400619</v>
      </c>
    </row>
    <row r="155" spans="8:9" ht="12.75">
      <c r="H155" s="72">
        <f t="shared" si="5"/>
        <v>0.050100000000000436</v>
      </c>
      <c r="I155" s="77">
        <f t="shared" si="6"/>
        <v>106.78955937186015</v>
      </c>
    </row>
    <row r="156" spans="8:9" ht="12.75">
      <c r="H156" s="72">
        <f t="shared" si="5"/>
        <v>0.05020000000000044</v>
      </c>
      <c r="I156" s="77">
        <f t="shared" si="6"/>
        <v>106.78965470998446</v>
      </c>
    </row>
    <row r="157" spans="8:9" ht="12.75">
      <c r="H157" s="72">
        <f t="shared" si="5"/>
        <v>0.05030000000000044</v>
      </c>
      <c r="I157" s="77">
        <f t="shared" si="6"/>
        <v>106.78975218902815</v>
      </c>
    </row>
    <row r="158" spans="8:9" ht="12.75">
      <c r="H158" s="72">
        <f t="shared" si="5"/>
        <v>0.050400000000000444</v>
      </c>
      <c r="I158" s="77">
        <f t="shared" si="6"/>
        <v>106.78985184389558</v>
      </c>
    </row>
    <row r="159" spans="8:9" ht="12.75">
      <c r="H159" s="72">
        <f t="shared" si="5"/>
        <v>0.05050000000000045</v>
      </c>
      <c r="I159" s="77">
        <f t="shared" si="6"/>
        <v>106.78995370979487</v>
      </c>
    </row>
    <row r="160" spans="8:9" ht="12.75">
      <c r="H160" s="72">
        <f t="shared" si="5"/>
        <v>0.05060000000000045</v>
      </c>
      <c r="I160" s="77">
        <f t="shared" si="6"/>
        <v>106.79005782223226</v>
      </c>
    </row>
    <row r="161" spans="8:9" ht="12.75">
      <c r="H161" s="72">
        <f t="shared" si="5"/>
        <v>0.05070000000000045</v>
      </c>
      <c r="I161" s="77">
        <f t="shared" si="6"/>
        <v>106.79016421702408</v>
      </c>
    </row>
    <row r="162" spans="8:9" ht="12.75">
      <c r="H162" s="72">
        <f t="shared" si="5"/>
        <v>0.050800000000000456</v>
      </c>
      <c r="I162" s="77">
        <f t="shared" si="6"/>
        <v>106.79027293027457</v>
      </c>
    </row>
    <row r="163" spans="8:9" ht="12.75">
      <c r="H163" s="72">
        <f t="shared" si="5"/>
        <v>0.05090000000000046</v>
      </c>
      <c r="I163" s="77">
        <f t="shared" si="6"/>
        <v>106.79038399839465</v>
      </c>
    </row>
    <row r="164" spans="8:9" ht="12.75">
      <c r="H164" s="72">
        <f t="shared" si="5"/>
        <v>0.05100000000000046</v>
      </c>
      <c r="I164" s="77">
        <f t="shared" si="6"/>
        <v>106.79049745809402</v>
      </c>
    </row>
    <row r="165" spans="8:9" ht="12.75">
      <c r="H165" s="72">
        <f t="shared" si="5"/>
        <v>0.051100000000000464</v>
      </c>
      <c r="I165" s="77">
        <f t="shared" si="6"/>
        <v>106.7906133463689</v>
      </c>
    </row>
    <row r="166" spans="8:9" ht="12.75">
      <c r="H166" s="72">
        <f t="shared" si="5"/>
        <v>0.05120000000000047</v>
      </c>
      <c r="I166" s="77">
        <f t="shared" si="6"/>
        <v>106.79073170051743</v>
      </c>
    </row>
    <row r="167" spans="8:9" ht="12.75">
      <c r="H167" s="72">
        <f t="shared" si="5"/>
        <v>0.05130000000000047</v>
      </c>
      <c r="I167" s="77">
        <f t="shared" si="6"/>
        <v>106.7908525581247</v>
      </c>
    </row>
    <row r="168" spans="8:9" ht="12.75">
      <c r="H168" s="72">
        <f t="shared" si="5"/>
        <v>0.05140000000000047</v>
      </c>
      <c r="I168" s="77">
        <f t="shared" si="6"/>
        <v>106.79097595707049</v>
      </c>
    </row>
    <row r="169" spans="8:9" ht="12.75">
      <c r="H169" s="72">
        <f t="shared" si="5"/>
        <v>0.051500000000000476</v>
      </c>
      <c r="I169" s="77">
        <f t="shared" si="6"/>
        <v>106.79110193551946</v>
      </c>
    </row>
    <row r="170" spans="8:9" ht="12.75">
      <c r="H170" s="72">
        <f t="shared" si="5"/>
        <v>0.05160000000000048</v>
      </c>
      <c r="I170" s="77">
        <f t="shared" si="6"/>
        <v>106.79123053192143</v>
      </c>
    </row>
    <row r="171" spans="8:9" ht="12.75">
      <c r="H171" s="72">
        <f t="shared" si="5"/>
        <v>0.05170000000000048</v>
      </c>
      <c r="I171" s="77">
        <f t="shared" si="6"/>
        <v>106.79136178501744</v>
      </c>
    </row>
    <row r="172" spans="8:9" ht="12.75">
      <c r="H172" s="72">
        <f t="shared" si="5"/>
        <v>0.051800000000000485</v>
      </c>
      <c r="I172" s="77">
        <f t="shared" si="6"/>
        <v>106.79149573382756</v>
      </c>
    </row>
    <row r="173" spans="8:9" ht="12.75">
      <c r="H173" s="72">
        <f t="shared" si="5"/>
        <v>0.05190000000000049</v>
      </c>
      <c r="I173" s="77">
        <f t="shared" si="6"/>
        <v>106.79163241765195</v>
      </c>
    </row>
    <row r="174" spans="8:9" ht="12.75">
      <c r="H174" s="72">
        <f t="shared" si="5"/>
        <v>0.05200000000000049</v>
      </c>
      <c r="I174" s="77">
        <f t="shared" si="6"/>
        <v>106.7917718760732</v>
      </c>
    </row>
    <row r="175" spans="8:9" ht="12.75">
      <c r="H175" s="72">
        <f t="shared" si="5"/>
        <v>0.05210000000000049</v>
      </c>
      <c r="I175" s="77">
        <f t="shared" si="6"/>
        <v>106.79191414894876</v>
      </c>
    </row>
    <row r="176" spans="8:9" ht="12.75">
      <c r="H176" s="72">
        <f t="shared" si="5"/>
        <v>0.052200000000000496</v>
      </c>
      <c r="I176" s="77">
        <f t="shared" si="6"/>
        <v>106.79205927641237</v>
      </c>
    </row>
    <row r="177" spans="8:9" ht="12.75">
      <c r="H177" s="72">
        <f t="shared" si="5"/>
        <v>0.0523000000000005</v>
      </c>
      <c r="I177" s="77">
        <f t="shared" si="6"/>
        <v>106.79220729887015</v>
      </c>
    </row>
    <row r="178" spans="8:9" ht="12.75">
      <c r="H178" s="72">
        <f t="shared" si="5"/>
        <v>0.0524000000000005</v>
      </c>
      <c r="I178" s="77">
        <f t="shared" si="6"/>
        <v>106.79235825699925</v>
      </c>
    </row>
    <row r="179" spans="8:9" ht="12.75">
      <c r="H179" s="72">
        <f t="shared" si="5"/>
        <v>0.052500000000000505</v>
      </c>
      <c r="I179" s="77">
        <f t="shared" si="6"/>
        <v>106.79251219174785</v>
      </c>
    </row>
    <row r="180" spans="8:9" ht="12.75">
      <c r="H180" s="72">
        <f t="shared" si="5"/>
        <v>0.05260000000000051</v>
      </c>
      <c r="I180" s="77">
        <f t="shared" si="6"/>
        <v>106.79266914432583</v>
      </c>
    </row>
    <row r="181" spans="8:9" ht="12.75">
      <c r="H181" s="72">
        <f t="shared" si="5"/>
        <v>0.05270000000000051</v>
      </c>
      <c r="I181" s="77">
        <f t="shared" si="6"/>
        <v>106.79282915621411</v>
      </c>
    </row>
    <row r="182" spans="8:9" ht="12.75">
      <c r="H182" s="72">
        <f t="shared" si="5"/>
        <v>0.05280000000000051</v>
      </c>
      <c r="I182" s="77">
        <f t="shared" si="6"/>
        <v>106.79299226914873</v>
      </c>
    </row>
    <row r="183" spans="8:9" ht="12.75">
      <c r="H183" s="72">
        <f t="shared" si="5"/>
        <v>0.052900000000000516</v>
      </c>
      <c r="I183" s="77">
        <f t="shared" si="6"/>
        <v>106.79315852513218</v>
      </c>
    </row>
    <row r="184" spans="8:9" ht="12.75">
      <c r="H184" s="72">
        <f t="shared" si="5"/>
        <v>0.05300000000000052</v>
      </c>
      <c r="I184" s="77">
        <f t="shared" si="6"/>
        <v>106.79332796642211</v>
      </c>
    </row>
    <row r="185" spans="8:9" ht="12.75">
      <c r="H185" s="72">
        <f t="shared" si="5"/>
        <v>0.05310000000000052</v>
      </c>
      <c r="I185" s="77">
        <f t="shared" si="6"/>
        <v>106.79350063552988</v>
      </c>
    </row>
    <row r="186" spans="8:9" ht="12.75">
      <c r="H186" s="72">
        <f t="shared" si="5"/>
        <v>0.053200000000000525</v>
      </c>
      <c r="I186" s="77">
        <f t="shared" si="6"/>
        <v>106.79367657522084</v>
      </c>
    </row>
    <row r="187" spans="8:9" ht="12.75">
      <c r="H187" s="72">
        <f t="shared" si="5"/>
        <v>0.05330000000000053</v>
      </c>
      <c r="I187" s="77">
        <f t="shared" si="6"/>
        <v>106.79385582851319</v>
      </c>
    </row>
    <row r="188" spans="8:9" ht="12.75">
      <c r="H188" s="72">
        <f t="shared" si="5"/>
        <v>0.05340000000000053</v>
      </c>
      <c r="I188" s="77">
        <f t="shared" si="6"/>
        <v>106.79403843866862</v>
      </c>
    </row>
    <row r="189" spans="8:9" ht="12.75">
      <c r="H189" s="72">
        <f t="shared" si="5"/>
        <v>0.05350000000000053</v>
      </c>
      <c r="I189" s="77">
        <f t="shared" si="6"/>
        <v>106.79422444919874</v>
      </c>
    </row>
    <row r="190" spans="8:9" ht="12.75">
      <c r="H190" s="72">
        <f t="shared" si="5"/>
        <v>0.053600000000000536</v>
      </c>
      <c r="I190" s="77">
        <f t="shared" si="6"/>
        <v>106.79441390385819</v>
      </c>
    </row>
    <row r="191" spans="8:9" ht="12.75">
      <c r="H191" s="72">
        <f t="shared" si="5"/>
        <v>0.05370000000000054</v>
      </c>
      <c r="I191" s="77">
        <f t="shared" si="6"/>
        <v>106.79460684663923</v>
      </c>
    </row>
    <row r="192" spans="8:9" ht="12.75">
      <c r="H192" s="72">
        <f t="shared" si="5"/>
        <v>0.05380000000000054</v>
      </c>
      <c r="I192" s="77">
        <f t="shared" si="6"/>
        <v>106.79480332177536</v>
      </c>
    </row>
    <row r="193" spans="8:9" ht="12.75">
      <c r="H193" s="72">
        <f t="shared" si="5"/>
        <v>0.053900000000000545</v>
      </c>
      <c r="I193" s="77">
        <f t="shared" si="6"/>
        <v>106.7950033737286</v>
      </c>
    </row>
    <row r="194" spans="8:9" ht="12.75">
      <c r="H194" s="72">
        <f t="shared" si="5"/>
        <v>0.05400000000000055</v>
      </c>
      <c r="I194" s="77">
        <f t="shared" si="6"/>
        <v>106.79520704720676</v>
      </c>
    </row>
    <row r="195" spans="8:9" ht="12.75">
      <c r="H195" s="72">
        <f t="shared" si="5"/>
        <v>0.05410000000000055</v>
      </c>
      <c r="I195" s="77">
        <f t="shared" si="6"/>
        <v>106.79541438713795</v>
      </c>
    </row>
    <row r="196" spans="8:9" ht="12.75">
      <c r="H196" s="72">
        <f t="shared" si="5"/>
        <v>0.05420000000000055</v>
      </c>
      <c r="I196" s="77">
        <f t="shared" si="6"/>
        <v>106.79562543868019</v>
      </c>
    </row>
    <row r="197" spans="8:9" ht="12.75">
      <c r="H197" s="72">
        <f t="shared" si="5"/>
        <v>0.054300000000000556</v>
      </c>
      <c r="I197" s="77">
        <f t="shared" si="6"/>
        <v>106.79584024721862</v>
      </c>
    </row>
    <row r="198" spans="8:9" ht="12.75">
      <c r="H198" s="72">
        <f aca="true" t="shared" si="7" ref="H198:H261">H197+0.0001</f>
        <v>0.05440000000000056</v>
      </c>
      <c r="I198" s="77">
        <f aca="true" t="shared" si="8" ref="I198:I261">BlackScholesPut($C$7,$C$8,$C$9,$C$10,H198)</f>
        <v>106.79605885835872</v>
      </c>
    </row>
    <row r="199" spans="8:9" ht="12.75">
      <c r="H199" s="72">
        <f t="shared" si="7"/>
        <v>0.05450000000000056</v>
      </c>
      <c r="I199" s="77">
        <f t="shared" si="8"/>
        <v>106.7962813179231</v>
      </c>
    </row>
    <row r="200" spans="8:9" ht="12.75">
      <c r="H200" s="72">
        <f t="shared" si="7"/>
        <v>0.054600000000000565</v>
      </c>
      <c r="I200" s="77">
        <f t="shared" si="8"/>
        <v>106.79650767195994</v>
      </c>
    </row>
    <row r="201" spans="8:9" ht="12.75">
      <c r="H201" s="72">
        <f t="shared" si="7"/>
        <v>0.05470000000000057</v>
      </c>
      <c r="I201" s="77">
        <f t="shared" si="8"/>
        <v>106.7967379667225</v>
      </c>
    </row>
    <row r="202" spans="8:9" ht="12.75">
      <c r="H202" s="72">
        <f t="shared" si="7"/>
        <v>0.05480000000000057</v>
      </c>
      <c r="I202" s="77">
        <f t="shared" si="8"/>
        <v>106.79697224867982</v>
      </c>
    </row>
    <row r="203" spans="8:9" ht="12.75">
      <c r="H203" s="72">
        <f t="shared" si="7"/>
        <v>0.05490000000000057</v>
      </c>
      <c r="I203" s="77">
        <f t="shared" si="8"/>
        <v>106.79721056450649</v>
      </c>
    </row>
    <row r="204" spans="8:9" ht="12.75">
      <c r="H204" s="72">
        <f t="shared" si="7"/>
        <v>0.055000000000000576</v>
      </c>
      <c r="I204" s="77">
        <f t="shared" si="8"/>
        <v>106.7974529610899</v>
      </c>
    </row>
    <row r="205" spans="8:9" ht="12.75">
      <c r="H205" s="72">
        <f t="shared" si="7"/>
        <v>0.05510000000000058</v>
      </c>
      <c r="I205" s="77">
        <f t="shared" si="8"/>
        <v>106.79769948551075</v>
      </c>
    </row>
    <row r="206" spans="8:9" ht="12.75">
      <c r="H206" s="72">
        <f t="shared" si="7"/>
        <v>0.05520000000000058</v>
      </c>
      <c r="I206" s="77">
        <f t="shared" si="8"/>
        <v>106.79795018505797</v>
      </c>
    </row>
    <row r="207" spans="8:9" ht="12.75">
      <c r="H207" s="72">
        <f t="shared" si="7"/>
        <v>0.055300000000000585</v>
      </c>
      <c r="I207" s="77">
        <f t="shared" si="8"/>
        <v>106.79820510721333</v>
      </c>
    </row>
    <row r="208" spans="8:9" ht="12.75">
      <c r="H208" s="72">
        <f t="shared" si="7"/>
        <v>0.05540000000000059</v>
      </c>
      <c r="I208" s="77">
        <f t="shared" si="8"/>
        <v>106.79846429965437</v>
      </c>
    </row>
    <row r="209" spans="8:9" ht="12.75">
      <c r="H209" s="72">
        <f t="shared" si="7"/>
        <v>0.05550000000000059</v>
      </c>
      <c r="I209" s="77">
        <f t="shared" si="8"/>
        <v>106.79872781024937</v>
      </c>
    </row>
    <row r="210" spans="8:9" ht="12.75">
      <c r="H210" s="72">
        <f t="shared" si="7"/>
        <v>0.05560000000000059</v>
      </c>
      <c r="I210" s="77">
        <f t="shared" si="8"/>
        <v>106.79899568705696</v>
      </c>
    </row>
    <row r="211" spans="8:9" ht="12.75">
      <c r="H211" s="72">
        <f t="shared" si="7"/>
        <v>0.055700000000000596</v>
      </c>
      <c r="I211" s="77">
        <f t="shared" si="8"/>
        <v>106.799267978319</v>
      </c>
    </row>
    <row r="212" spans="8:9" ht="12.75">
      <c r="H212" s="72">
        <f t="shared" si="7"/>
        <v>0.0558000000000006</v>
      </c>
      <c r="I212" s="77">
        <f t="shared" si="8"/>
        <v>106.79954473246062</v>
      </c>
    </row>
    <row r="213" spans="8:9" ht="12.75">
      <c r="H213" s="72">
        <f t="shared" si="7"/>
        <v>0.0559000000000006</v>
      </c>
      <c r="I213" s="77">
        <f t="shared" si="8"/>
        <v>106.79982599809</v>
      </c>
    </row>
    <row r="214" spans="8:9" ht="12.75">
      <c r="H214" s="72">
        <f t="shared" si="7"/>
        <v>0.056000000000000605</v>
      </c>
      <c r="I214" s="77">
        <f t="shared" si="8"/>
        <v>106.80011182398744</v>
      </c>
    </row>
    <row r="215" spans="8:9" ht="12.75">
      <c r="H215" s="72">
        <f t="shared" si="7"/>
        <v>0.05610000000000061</v>
      </c>
      <c r="I215" s="77">
        <f t="shared" si="8"/>
        <v>106.80040225911102</v>
      </c>
    </row>
    <row r="216" spans="8:9" ht="12.75">
      <c r="H216" s="72">
        <f t="shared" si="7"/>
        <v>0.05620000000000061</v>
      </c>
      <c r="I216" s="77">
        <f t="shared" si="8"/>
        <v>106.80069735258553</v>
      </c>
    </row>
    <row r="217" spans="8:9" ht="12.75">
      <c r="H217" s="72">
        <f t="shared" si="7"/>
        <v>0.05630000000000061</v>
      </c>
      <c r="I217" s="77">
        <f t="shared" si="8"/>
        <v>106.80099715370898</v>
      </c>
    </row>
    <row r="218" spans="8:9" ht="12.75">
      <c r="H218" s="72">
        <f t="shared" si="7"/>
        <v>0.056400000000000616</v>
      </c>
      <c r="I218" s="77">
        <f t="shared" si="8"/>
        <v>106.801301711939</v>
      </c>
    </row>
    <row r="219" spans="8:9" ht="12.75">
      <c r="H219" s="72">
        <f t="shared" si="7"/>
        <v>0.05650000000000062</v>
      </c>
      <c r="I219" s="77">
        <f t="shared" si="8"/>
        <v>106.80161107689969</v>
      </c>
    </row>
    <row r="220" spans="8:9" ht="12.75">
      <c r="H220" s="72">
        <f t="shared" si="7"/>
        <v>0.05660000000000062</v>
      </c>
      <c r="I220" s="77">
        <f t="shared" si="8"/>
        <v>106.80192529836836</v>
      </c>
    </row>
    <row r="221" spans="8:9" ht="12.75">
      <c r="H221" s="72">
        <f t="shared" si="7"/>
        <v>0.056700000000000625</v>
      </c>
      <c r="I221" s="77">
        <f t="shared" si="8"/>
        <v>106.802244426284</v>
      </c>
    </row>
    <row r="222" spans="8:9" ht="12.75">
      <c r="H222" s="72">
        <f t="shared" si="7"/>
        <v>0.05680000000000063</v>
      </c>
      <c r="I222" s="77">
        <f t="shared" si="8"/>
        <v>106.80256851073659</v>
      </c>
    </row>
    <row r="223" spans="8:9" ht="12.75">
      <c r="H223" s="72">
        <f t="shared" si="7"/>
        <v>0.05690000000000063</v>
      </c>
      <c r="I223" s="77">
        <f t="shared" si="8"/>
        <v>106.80289760196433</v>
      </c>
    </row>
    <row r="224" spans="8:9" ht="12.75">
      <c r="H224" s="72">
        <f t="shared" si="7"/>
        <v>0.057000000000000633</v>
      </c>
      <c r="I224" s="77">
        <f t="shared" si="8"/>
        <v>106.80323175035278</v>
      </c>
    </row>
    <row r="225" spans="8:9" ht="12.75">
      <c r="H225" s="72">
        <f t="shared" si="7"/>
        <v>0.057100000000000636</v>
      </c>
      <c r="I225" s="77">
        <f t="shared" si="8"/>
        <v>106.80357100643187</v>
      </c>
    </row>
    <row r="226" spans="8:9" ht="12.75">
      <c r="H226" s="72">
        <f t="shared" si="7"/>
        <v>0.05720000000000064</v>
      </c>
      <c r="I226" s="77">
        <f t="shared" si="8"/>
        <v>106.80391542087182</v>
      </c>
    </row>
    <row r="227" spans="8:9" ht="12.75">
      <c r="H227" s="72">
        <f t="shared" si="7"/>
        <v>0.05730000000000064</v>
      </c>
      <c r="I227" s="77">
        <f t="shared" si="8"/>
        <v>106.80426504448064</v>
      </c>
    </row>
    <row r="228" spans="8:9" ht="12.75">
      <c r="H228" s="72">
        <f t="shared" si="7"/>
        <v>0.057400000000000645</v>
      </c>
      <c r="I228" s="77">
        <f t="shared" si="8"/>
        <v>106.80461992820005</v>
      </c>
    </row>
    <row r="229" spans="8:9" ht="12.75">
      <c r="H229" s="72">
        <f t="shared" si="7"/>
        <v>0.05750000000000065</v>
      </c>
      <c r="I229" s="77">
        <f t="shared" si="8"/>
        <v>106.80498012310409</v>
      </c>
    </row>
    <row r="230" spans="8:9" ht="12.75">
      <c r="H230" s="72">
        <f t="shared" si="7"/>
        <v>0.05760000000000065</v>
      </c>
      <c r="I230" s="77">
        <f t="shared" si="8"/>
        <v>106.80534568039525</v>
      </c>
    </row>
    <row r="231" spans="8:9" ht="12.75">
      <c r="H231" s="72">
        <f t="shared" si="7"/>
        <v>0.057700000000000654</v>
      </c>
      <c r="I231" s="77">
        <f t="shared" si="8"/>
        <v>106.80571665139996</v>
      </c>
    </row>
    <row r="232" spans="8:9" ht="12.75">
      <c r="H232" s="72">
        <f t="shared" si="7"/>
        <v>0.057800000000000656</v>
      </c>
      <c r="I232" s="77">
        <f t="shared" si="8"/>
        <v>106.80609308756766</v>
      </c>
    </row>
    <row r="233" spans="8:9" ht="12.75">
      <c r="H233" s="72">
        <f t="shared" si="7"/>
        <v>0.05790000000000066</v>
      </c>
      <c r="I233" s="77">
        <f t="shared" si="8"/>
        <v>106.80647504046829</v>
      </c>
    </row>
    <row r="234" spans="8:9" ht="12.75">
      <c r="H234" s="72">
        <f t="shared" si="7"/>
        <v>0.05800000000000066</v>
      </c>
      <c r="I234" s="77">
        <f t="shared" si="8"/>
        <v>106.80686256178569</v>
      </c>
    </row>
    <row r="235" spans="8:9" ht="12.75">
      <c r="H235" s="72">
        <f t="shared" si="7"/>
        <v>0.058100000000000665</v>
      </c>
      <c r="I235" s="77">
        <f t="shared" si="8"/>
        <v>106.80725570331879</v>
      </c>
    </row>
    <row r="236" spans="8:9" ht="12.75">
      <c r="H236" s="72">
        <f t="shared" si="7"/>
        <v>0.05820000000000067</v>
      </c>
      <c r="I236" s="77">
        <f t="shared" si="8"/>
        <v>106.80765451697425</v>
      </c>
    </row>
    <row r="237" spans="8:9" ht="12.75">
      <c r="H237" s="72">
        <f t="shared" si="7"/>
        <v>0.05830000000000067</v>
      </c>
      <c r="I237" s="77">
        <f t="shared" si="8"/>
        <v>106.80805905476677</v>
      </c>
    </row>
    <row r="238" spans="8:9" ht="12.75">
      <c r="H238" s="72">
        <f t="shared" si="7"/>
        <v>0.058400000000000674</v>
      </c>
      <c r="I238" s="77">
        <f t="shared" si="8"/>
        <v>106.8084693688163</v>
      </c>
    </row>
    <row r="239" spans="8:9" ht="12.75">
      <c r="H239" s="72">
        <f t="shared" si="7"/>
        <v>0.058500000000000676</v>
      </c>
      <c r="I239" s="77">
        <f t="shared" si="8"/>
        <v>106.8088855113399</v>
      </c>
    </row>
    <row r="240" spans="8:9" ht="12.75">
      <c r="H240" s="72">
        <f t="shared" si="7"/>
        <v>0.05860000000000068</v>
      </c>
      <c r="I240" s="77">
        <f t="shared" si="8"/>
        <v>106.80930753465645</v>
      </c>
    </row>
    <row r="241" spans="8:9" ht="12.75">
      <c r="H241" s="72">
        <f t="shared" si="7"/>
        <v>0.05870000000000068</v>
      </c>
      <c r="I241" s="77">
        <f t="shared" si="8"/>
        <v>106.8097354911763</v>
      </c>
    </row>
    <row r="242" spans="8:9" ht="12.75">
      <c r="H242" s="72">
        <f t="shared" si="7"/>
        <v>0.058800000000000685</v>
      </c>
      <c r="I242" s="77">
        <f t="shared" si="8"/>
        <v>106.81016943340228</v>
      </c>
    </row>
    <row r="243" spans="8:9" ht="12.75">
      <c r="H243" s="72">
        <f t="shared" si="7"/>
        <v>0.05890000000000069</v>
      </c>
      <c r="I243" s="77">
        <f t="shared" si="8"/>
        <v>106.81060941392661</v>
      </c>
    </row>
    <row r="244" spans="8:9" ht="12.75">
      <c r="H244" s="72">
        <f t="shared" si="7"/>
        <v>0.05900000000000069</v>
      </c>
      <c r="I244" s="77">
        <f t="shared" si="8"/>
        <v>106.8110554854261</v>
      </c>
    </row>
    <row r="245" spans="8:9" ht="12.75">
      <c r="H245" s="72">
        <f t="shared" si="7"/>
        <v>0.059100000000000694</v>
      </c>
      <c r="I245" s="77">
        <f t="shared" si="8"/>
        <v>106.81150770065983</v>
      </c>
    </row>
    <row r="246" spans="8:9" ht="12.75">
      <c r="H246" s="72">
        <f t="shared" si="7"/>
        <v>0.059200000000000697</v>
      </c>
      <c r="I246" s="77">
        <f t="shared" si="8"/>
        <v>106.81196611246742</v>
      </c>
    </row>
    <row r="247" spans="8:9" ht="12.75">
      <c r="H247" s="72">
        <f t="shared" si="7"/>
        <v>0.0593000000000007</v>
      </c>
      <c r="I247" s="77">
        <f t="shared" si="8"/>
        <v>106.8124307737628</v>
      </c>
    </row>
    <row r="248" spans="8:9" ht="12.75">
      <c r="H248" s="72">
        <f t="shared" si="7"/>
        <v>0.0594000000000007</v>
      </c>
      <c r="I248" s="77">
        <f t="shared" si="8"/>
        <v>106.81290173753564</v>
      </c>
    </row>
    <row r="249" spans="8:9" ht="12.75">
      <c r="H249" s="72">
        <f t="shared" si="7"/>
        <v>0.059500000000000705</v>
      </c>
      <c r="I249" s="77">
        <f t="shared" si="8"/>
        <v>106.81337905684381</v>
      </c>
    </row>
    <row r="250" spans="8:9" ht="12.75">
      <c r="H250" s="72">
        <f t="shared" si="7"/>
        <v>0.05960000000000071</v>
      </c>
      <c r="I250" s="77">
        <f t="shared" si="8"/>
        <v>106.81386278481386</v>
      </c>
    </row>
    <row r="251" spans="8:9" ht="12.75">
      <c r="H251" s="72">
        <f t="shared" si="7"/>
        <v>0.05970000000000071</v>
      </c>
      <c r="I251" s="77">
        <f t="shared" si="8"/>
        <v>106.81435297463554</v>
      </c>
    </row>
    <row r="252" spans="8:9" ht="12.75">
      <c r="H252" s="72">
        <f t="shared" si="7"/>
        <v>0.059800000000000714</v>
      </c>
      <c r="I252" s="77">
        <f t="shared" si="8"/>
        <v>106.81484967956112</v>
      </c>
    </row>
    <row r="253" spans="8:9" ht="12.75">
      <c r="H253" s="72">
        <f t="shared" si="7"/>
        <v>0.05990000000000072</v>
      </c>
      <c r="I253" s="77">
        <f t="shared" si="8"/>
        <v>106.81535295289973</v>
      </c>
    </row>
    <row r="254" spans="8:9" ht="12.75">
      <c r="H254" s="72">
        <f t="shared" si="7"/>
        <v>0.06000000000000072</v>
      </c>
      <c r="I254" s="77">
        <f t="shared" si="8"/>
        <v>106.81586284801688</v>
      </c>
    </row>
    <row r="255" spans="8:9" ht="12.75">
      <c r="H255" s="72">
        <f t="shared" si="7"/>
        <v>0.06010000000000072</v>
      </c>
      <c r="I255" s="77">
        <f t="shared" si="8"/>
        <v>106.81637941832992</v>
      </c>
    </row>
    <row r="256" spans="8:9" ht="12.75">
      <c r="H256" s="72">
        <f t="shared" si="7"/>
        <v>0.060200000000000725</v>
      </c>
      <c r="I256" s="77">
        <f t="shared" si="8"/>
        <v>106.81690271730645</v>
      </c>
    </row>
    <row r="257" spans="8:9" ht="12.75">
      <c r="H257" s="72">
        <f t="shared" si="7"/>
        <v>0.06030000000000073</v>
      </c>
      <c r="I257" s="77">
        <f t="shared" si="8"/>
        <v>106.81743279845887</v>
      </c>
    </row>
    <row r="258" spans="8:9" ht="12.75">
      <c r="H258" s="72">
        <f t="shared" si="7"/>
        <v>0.06040000000000073</v>
      </c>
      <c r="I258" s="77">
        <f t="shared" si="8"/>
        <v>106.81796971534413</v>
      </c>
    </row>
    <row r="259" spans="8:9" ht="12.75">
      <c r="H259" s="72">
        <f t="shared" si="7"/>
        <v>0.060500000000000734</v>
      </c>
      <c r="I259" s="77">
        <f t="shared" si="8"/>
        <v>106.81851352156036</v>
      </c>
    </row>
    <row r="260" spans="8:9" ht="12.75">
      <c r="H260" s="72">
        <f t="shared" si="7"/>
        <v>0.06060000000000074</v>
      </c>
      <c r="I260" s="77">
        <f t="shared" si="8"/>
        <v>106.81906427074182</v>
      </c>
    </row>
    <row r="261" spans="8:9" ht="12.75">
      <c r="H261" s="72">
        <f t="shared" si="7"/>
        <v>0.06070000000000074</v>
      </c>
      <c r="I261" s="77">
        <f t="shared" si="8"/>
        <v>106.81962201655824</v>
      </c>
    </row>
    <row r="262" spans="8:9" ht="12.75">
      <c r="H262" s="72">
        <f aca="true" t="shared" si="9" ref="H262:H325">H261+0.0001</f>
        <v>0.06080000000000074</v>
      </c>
      <c r="I262" s="77">
        <f aca="true" t="shared" si="10" ref="I262:I325">BlackScholesPut($C$7,$C$8,$C$9,$C$10,H262)</f>
        <v>106.82018681271165</v>
      </c>
    </row>
    <row r="263" spans="8:9" ht="12.75">
      <c r="H263" s="72">
        <f t="shared" si="9"/>
        <v>0.060900000000000745</v>
      </c>
      <c r="I263" s="77">
        <f t="shared" si="10"/>
        <v>106.8207587129325</v>
      </c>
    </row>
    <row r="264" spans="8:9" ht="12.75">
      <c r="H264" s="72">
        <f t="shared" si="9"/>
        <v>0.06100000000000075</v>
      </c>
      <c r="I264" s="77">
        <f t="shared" si="10"/>
        <v>106.82133777097715</v>
      </c>
    </row>
    <row r="265" spans="8:9" ht="12.75">
      <c r="H265" s="72">
        <f t="shared" si="9"/>
        <v>0.06110000000000075</v>
      </c>
      <c r="I265" s="77">
        <f t="shared" si="10"/>
        <v>106.82192404062471</v>
      </c>
    </row>
    <row r="266" spans="8:9" ht="12.75">
      <c r="H266" s="72">
        <f t="shared" si="9"/>
        <v>0.061200000000000754</v>
      </c>
      <c r="I266" s="77">
        <f t="shared" si="10"/>
        <v>106.8225175756761</v>
      </c>
    </row>
    <row r="267" spans="8:9" ht="12.75">
      <c r="H267" s="72">
        <f t="shared" si="9"/>
        <v>0.06130000000000076</v>
      </c>
      <c r="I267" s="77">
        <f t="shared" si="10"/>
        <v>106.82311842994932</v>
      </c>
    </row>
    <row r="268" spans="8:9" ht="12.75">
      <c r="H268" s="72">
        <f t="shared" si="9"/>
        <v>0.06140000000000076</v>
      </c>
      <c r="I268" s="77">
        <f t="shared" si="10"/>
        <v>106.82372665727576</v>
      </c>
    </row>
    <row r="269" spans="8:9" ht="12.75">
      <c r="H269" s="72">
        <f t="shared" si="9"/>
        <v>0.06150000000000076</v>
      </c>
      <c r="I269" s="77">
        <f t="shared" si="10"/>
        <v>106.82434231150091</v>
      </c>
    </row>
    <row r="270" spans="8:9" ht="12.75">
      <c r="H270" s="72">
        <f t="shared" si="9"/>
        <v>0.061600000000000765</v>
      </c>
      <c r="I270" s="77">
        <f t="shared" si="10"/>
        <v>106.82496544647643</v>
      </c>
    </row>
    <row r="271" spans="8:9" ht="12.75">
      <c r="H271" s="72">
        <f t="shared" si="9"/>
        <v>0.06170000000000077</v>
      </c>
      <c r="I271" s="77">
        <f t="shared" si="10"/>
        <v>106.8255961160637</v>
      </c>
    </row>
    <row r="272" spans="8:9" ht="12.75">
      <c r="H272" s="72">
        <f t="shared" si="9"/>
        <v>0.06180000000000077</v>
      </c>
      <c r="I272" s="77">
        <f t="shared" si="10"/>
        <v>106.82623437412462</v>
      </c>
    </row>
    <row r="273" spans="8:9" ht="12.75">
      <c r="H273" s="72">
        <f t="shared" si="9"/>
        <v>0.061900000000000774</v>
      </c>
      <c r="I273" s="77">
        <f t="shared" si="10"/>
        <v>106.82688027452423</v>
      </c>
    </row>
    <row r="274" spans="8:9" ht="12.75">
      <c r="H274" s="72">
        <f t="shared" si="9"/>
        <v>0.06200000000000078</v>
      </c>
      <c r="I274" s="77">
        <f t="shared" si="10"/>
        <v>106.82753387112416</v>
      </c>
    </row>
    <row r="275" spans="8:9" ht="12.75">
      <c r="H275" s="72">
        <f t="shared" si="9"/>
        <v>0.06210000000000078</v>
      </c>
      <c r="I275" s="77">
        <f t="shared" si="10"/>
        <v>106.8281952177822</v>
      </c>
    </row>
    <row r="276" spans="8:9" ht="12.75">
      <c r="H276" s="72">
        <f t="shared" si="9"/>
        <v>0.06220000000000078</v>
      </c>
      <c r="I276" s="77">
        <f t="shared" si="10"/>
        <v>106.82886436834792</v>
      </c>
    </row>
    <row r="277" spans="8:9" ht="12.75">
      <c r="H277" s="72">
        <f t="shared" si="9"/>
        <v>0.062300000000000785</v>
      </c>
      <c r="I277" s="77">
        <f t="shared" si="10"/>
        <v>106.82954137666115</v>
      </c>
    </row>
    <row r="278" spans="8:9" ht="12.75">
      <c r="H278" s="72">
        <f t="shared" si="9"/>
        <v>0.06240000000000079</v>
      </c>
      <c r="I278" s="77">
        <f t="shared" si="10"/>
        <v>106.83022629655056</v>
      </c>
    </row>
    <row r="279" spans="8:9" ht="12.75">
      <c r="H279" s="72">
        <f t="shared" si="9"/>
        <v>0.06250000000000079</v>
      </c>
      <c r="I279" s="77">
        <f t="shared" si="10"/>
        <v>106.83091918182663</v>
      </c>
    </row>
    <row r="280" spans="8:9" ht="12.75">
      <c r="H280" s="72">
        <f t="shared" si="9"/>
        <v>0.0626000000000008</v>
      </c>
      <c r="I280" s="77">
        <f t="shared" si="10"/>
        <v>106.83162008628437</v>
      </c>
    </row>
    <row r="281" spans="8:9" ht="12.75">
      <c r="H281" s="72">
        <f t="shared" si="9"/>
        <v>0.0627000000000008</v>
      </c>
      <c r="I281" s="77">
        <f t="shared" si="10"/>
        <v>106.83232906369676</v>
      </c>
    </row>
    <row r="282" spans="8:9" ht="12.75">
      <c r="H282" s="72">
        <f t="shared" si="9"/>
        <v>0.0628000000000008</v>
      </c>
      <c r="I282" s="77">
        <f t="shared" si="10"/>
        <v>106.83304616781334</v>
      </c>
    </row>
    <row r="283" spans="8:9" ht="12.75">
      <c r="H283" s="72">
        <f t="shared" si="9"/>
        <v>0.0629000000000008</v>
      </c>
      <c r="I283" s="77">
        <f t="shared" si="10"/>
        <v>106.83377145235863</v>
      </c>
    </row>
    <row r="284" spans="8:9" ht="12.75">
      <c r="H284" s="72">
        <f t="shared" si="9"/>
        <v>0.0630000000000008</v>
      </c>
      <c r="I284" s="77">
        <f t="shared" si="10"/>
        <v>106.83450497102854</v>
      </c>
    </row>
    <row r="285" spans="8:9" ht="12.75">
      <c r="H285" s="72">
        <f t="shared" si="9"/>
        <v>0.06310000000000081</v>
      </c>
      <c r="I285" s="77">
        <f t="shared" si="10"/>
        <v>106.83524677748733</v>
      </c>
    </row>
    <row r="286" spans="8:9" ht="12.75">
      <c r="H286" s="72">
        <f t="shared" si="9"/>
        <v>0.06320000000000081</v>
      </c>
      <c r="I286" s="77">
        <f t="shared" si="10"/>
        <v>106.83599692536677</v>
      </c>
    </row>
    <row r="287" spans="8:9" ht="12.75">
      <c r="H287" s="72">
        <f t="shared" si="9"/>
        <v>0.06330000000000081</v>
      </c>
      <c r="I287" s="77">
        <f t="shared" si="10"/>
        <v>106.83675546826225</v>
      </c>
    </row>
    <row r="288" spans="8:9" ht="12.75">
      <c r="H288" s="72">
        <f t="shared" si="9"/>
        <v>0.06340000000000082</v>
      </c>
      <c r="I288" s="77">
        <f t="shared" si="10"/>
        <v>106.83752245973051</v>
      </c>
    </row>
    <row r="289" spans="8:9" ht="12.75">
      <c r="H289" s="72">
        <f t="shared" si="9"/>
        <v>0.06350000000000082</v>
      </c>
      <c r="I289" s="77">
        <f t="shared" si="10"/>
        <v>106.83829795328666</v>
      </c>
    </row>
    <row r="290" spans="8:9" ht="12.75">
      <c r="H290" s="72">
        <f t="shared" si="9"/>
        <v>0.06360000000000082</v>
      </c>
      <c r="I290" s="77">
        <f t="shared" si="10"/>
        <v>106.83908200240307</v>
      </c>
    </row>
    <row r="291" spans="8:9" ht="12.75">
      <c r="H291" s="72">
        <f t="shared" si="9"/>
        <v>0.06370000000000083</v>
      </c>
      <c r="I291" s="77">
        <f t="shared" si="10"/>
        <v>106.83987466050644</v>
      </c>
    </row>
    <row r="292" spans="8:9" ht="12.75">
      <c r="H292" s="72">
        <f t="shared" si="9"/>
        <v>0.06380000000000083</v>
      </c>
      <c r="I292" s="77">
        <f t="shared" si="10"/>
        <v>106.84067598097408</v>
      </c>
    </row>
    <row r="293" spans="8:9" ht="12.75">
      <c r="H293" s="72">
        <f t="shared" si="9"/>
        <v>0.06390000000000083</v>
      </c>
      <c r="I293" s="77">
        <f t="shared" si="10"/>
        <v>106.84148601713423</v>
      </c>
    </row>
    <row r="294" spans="8:9" ht="12.75">
      <c r="H294" s="72">
        <f t="shared" si="9"/>
        <v>0.06400000000000083</v>
      </c>
      <c r="I294" s="77">
        <f t="shared" si="10"/>
        <v>106.84230482225894</v>
      </c>
    </row>
    <row r="295" spans="8:9" ht="12.75">
      <c r="H295" s="72">
        <f t="shared" si="9"/>
        <v>0.06410000000000084</v>
      </c>
      <c r="I295" s="77">
        <f t="shared" si="10"/>
        <v>106.84313244956775</v>
      </c>
    </row>
    <row r="296" spans="8:9" ht="12.75">
      <c r="H296" s="72">
        <f t="shared" si="9"/>
        <v>0.06420000000000084</v>
      </c>
      <c r="I296" s="77">
        <f t="shared" si="10"/>
        <v>106.84396895222108</v>
      </c>
    </row>
    <row r="297" spans="8:9" ht="12.75">
      <c r="H297" s="72">
        <f t="shared" si="9"/>
        <v>0.06430000000000084</v>
      </c>
      <c r="I297" s="77">
        <f t="shared" si="10"/>
        <v>106.84481438331909</v>
      </c>
    </row>
    <row r="298" spans="8:9" ht="12.75">
      <c r="H298" s="72">
        <f t="shared" si="9"/>
        <v>0.06440000000000085</v>
      </c>
      <c r="I298" s="77">
        <f t="shared" si="10"/>
        <v>106.84566879589875</v>
      </c>
    </row>
    <row r="299" spans="8:9" ht="12.75">
      <c r="H299" s="72">
        <f t="shared" si="9"/>
        <v>0.06450000000000085</v>
      </c>
      <c r="I299" s="77">
        <f t="shared" si="10"/>
        <v>106.84653224293379</v>
      </c>
    </row>
    <row r="300" spans="8:9" ht="12.75">
      <c r="H300" s="72">
        <f t="shared" si="9"/>
        <v>0.06460000000000085</v>
      </c>
      <c r="I300" s="77">
        <f t="shared" si="10"/>
        <v>106.84740477732953</v>
      </c>
    </row>
    <row r="301" spans="8:9" ht="12.75">
      <c r="H301" s="72">
        <f t="shared" si="9"/>
        <v>0.06470000000000085</v>
      </c>
      <c r="I301" s="77">
        <f t="shared" si="10"/>
        <v>106.84828645192238</v>
      </c>
    </row>
    <row r="302" spans="8:9" ht="12.75">
      <c r="H302" s="72">
        <f t="shared" si="9"/>
        <v>0.06480000000000086</v>
      </c>
      <c r="I302" s="77">
        <f t="shared" si="10"/>
        <v>106.84917731947667</v>
      </c>
    </row>
    <row r="303" spans="8:9" ht="12.75">
      <c r="H303" s="72">
        <f t="shared" si="9"/>
        <v>0.06490000000000086</v>
      </c>
      <c r="I303" s="77">
        <f t="shared" si="10"/>
        <v>106.85007743268284</v>
      </c>
    </row>
    <row r="304" spans="8:9" ht="12.75">
      <c r="H304" s="72">
        <f t="shared" si="9"/>
        <v>0.06500000000000086</v>
      </c>
      <c r="I304" s="77">
        <f t="shared" si="10"/>
        <v>106.85098684415584</v>
      </c>
    </row>
    <row r="305" spans="8:9" ht="12.75">
      <c r="H305" s="72">
        <f t="shared" si="9"/>
        <v>0.06510000000000087</v>
      </c>
      <c r="I305" s="77">
        <f t="shared" si="10"/>
        <v>106.85190560643241</v>
      </c>
    </row>
    <row r="306" spans="8:9" ht="12.75">
      <c r="H306" s="72">
        <f t="shared" si="9"/>
        <v>0.06520000000000087</v>
      </c>
      <c r="I306" s="77">
        <f t="shared" si="10"/>
        <v>106.85283377196879</v>
      </c>
    </row>
    <row r="307" spans="8:9" ht="12.75">
      <c r="H307" s="72">
        <f t="shared" si="9"/>
        <v>0.06530000000000087</v>
      </c>
      <c r="I307" s="77">
        <f t="shared" si="10"/>
        <v>106.85377139313778</v>
      </c>
    </row>
    <row r="308" spans="8:9" ht="12.75">
      <c r="H308" s="72">
        <f t="shared" si="9"/>
        <v>0.06540000000000087</v>
      </c>
      <c r="I308" s="77">
        <f t="shared" si="10"/>
        <v>106.85471852222781</v>
      </c>
    </row>
    <row r="309" spans="8:9" ht="12.75">
      <c r="H309" s="72">
        <f t="shared" si="9"/>
        <v>0.06550000000000088</v>
      </c>
      <c r="I309" s="77">
        <f t="shared" si="10"/>
        <v>106.8556752114423</v>
      </c>
    </row>
    <row r="310" spans="8:9" ht="12.75">
      <c r="H310" s="72">
        <f t="shared" si="9"/>
        <v>0.06560000000000088</v>
      </c>
      <c r="I310" s="77">
        <f t="shared" si="10"/>
        <v>106.85664151289325</v>
      </c>
    </row>
    <row r="311" spans="8:9" ht="12.75">
      <c r="H311" s="72">
        <f t="shared" si="9"/>
        <v>0.06570000000000088</v>
      </c>
      <c r="I311" s="77">
        <f t="shared" si="10"/>
        <v>106.85761747860442</v>
      </c>
    </row>
    <row r="312" spans="8:9" ht="12.75">
      <c r="H312" s="72">
        <f t="shared" si="9"/>
        <v>0.06580000000000089</v>
      </c>
      <c r="I312" s="77">
        <f t="shared" si="10"/>
        <v>106.85860316050389</v>
      </c>
    </row>
    <row r="313" spans="8:9" ht="12.75">
      <c r="H313" s="72">
        <f t="shared" si="9"/>
        <v>0.06590000000000089</v>
      </c>
      <c r="I313" s="77">
        <f t="shared" si="10"/>
        <v>106.85959861042602</v>
      </c>
    </row>
    <row r="314" spans="8:9" ht="12.75">
      <c r="H314" s="72">
        <f t="shared" si="9"/>
        <v>0.06600000000000089</v>
      </c>
      <c r="I314" s="77">
        <f t="shared" si="10"/>
        <v>106.86060388010924</v>
      </c>
    </row>
    <row r="315" spans="8:9" ht="12.75">
      <c r="H315" s="72">
        <f t="shared" si="9"/>
        <v>0.0661000000000009</v>
      </c>
      <c r="I315" s="77">
        <f t="shared" si="10"/>
        <v>106.8616190211917</v>
      </c>
    </row>
    <row r="316" spans="8:9" ht="12.75">
      <c r="H316" s="72">
        <f t="shared" si="9"/>
        <v>0.0662000000000009</v>
      </c>
      <c r="I316" s="77">
        <f t="shared" si="10"/>
        <v>106.86264408521038</v>
      </c>
    </row>
    <row r="317" spans="8:9" ht="12.75">
      <c r="H317" s="72">
        <f t="shared" si="9"/>
        <v>0.0663000000000009</v>
      </c>
      <c r="I317" s="77">
        <f t="shared" si="10"/>
        <v>106.86367912360038</v>
      </c>
    </row>
    <row r="318" spans="8:9" ht="12.75">
      <c r="H318" s="72">
        <f t="shared" si="9"/>
        <v>0.0664000000000009</v>
      </c>
      <c r="I318" s="77">
        <f t="shared" si="10"/>
        <v>106.86472418769176</v>
      </c>
    </row>
    <row r="319" spans="8:9" ht="12.75">
      <c r="H319" s="72">
        <f t="shared" si="9"/>
        <v>0.0665000000000009</v>
      </c>
      <c r="I319" s="77">
        <f t="shared" si="10"/>
        <v>106.86577932870796</v>
      </c>
    </row>
    <row r="320" spans="8:9" ht="12.75">
      <c r="H320" s="72">
        <f t="shared" si="9"/>
        <v>0.06660000000000091</v>
      </c>
      <c r="I320" s="77">
        <f t="shared" si="10"/>
        <v>106.86684459776393</v>
      </c>
    </row>
    <row r="321" spans="8:9" ht="12.75">
      <c r="H321" s="72">
        <f t="shared" si="9"/>
        <v>0.06670000000000091</v>
      </c>
      <c r="I321" s="77">
        <f t="shared" si="10"/>
        <v>106.86792004586323</v>
      </c>
    </row>
    <row r="322" spans="8:9" ht="12.75">
      <c r="H322" s="72">
        <f t="shared" si="9"/>
        <v>0.06680000000000091</v>
      </c>
      <c r="I322" s="77">
        <f t="shared" si="10"/>
        <v>106.86900572389936</v>
      </c>
    </row>
    <row r="323" spans="8:9" ht="12.75">
      <c r="H323" s="72">
        <f t="shared" si="9"/>
        <v>0.06690000000000092</v>
      </c>
      <c r="I323" s="77">
        <f t="shared" si="10"/>
        <v>106.87010168264942</v>
      </c>
    </row>
    <row r="324" spans="8:9" ht="12.75">
      <c r="H324" s="72">
        <f t="shared" si="9"/>
        <v>0.06700000000000092</v>
      </c>
      <c r="I324" s="77">
        <f t="shared" si="10"/>
        <v>106.87120797277612</v>
      </c>
    </row>
    <row r="325" spans="8:9" ht="12.75">
      <c r="H325" s="72">
        <f t="shared" si="9"/>
        <v>0.06710000000000092</v>
      </c>
      <c r="I325" s="77">
        <f t="shared" si="10"/>
        <v>106.87232464482372</v>
      </c>
    </row>
    <row r="326" spans="8:9" ht="12.75">
      <c r="H326" s="72">
        <f aca="true" t="shared" si="11" ref="H326:H389">H325+0.0001</f>
        <v>0.06720000000000093</v>
      </c>
      <c r="I326" s="77">
        <f aca="true" t="shared" si="12" ref="I326:I389">BlackScholesPut($C$7,$C$8,$C$9,$C$10,H326)</f>
        <v>106.8734517492187</v>
      </c>
    </row>
    <row r="327" spans="8:9" ht="12.75">
      <c r="H327" s="72">
        <f t="shared" si="11"/>
        <v>0.06730000000000093</v>
      </c>
      <c r="I327" s="77">
        <f t="shared" si="12"/>
        <v>106.87458933626408</v>
      </c>
    </row>
    <row r="328" spans="8:9" ht="12.75">
      <c r="H328" s="72">
        <f t="shared" si="11"/>
        <v>0.06740000000000093</v>
      </c>
      <c r="I328" s="77">
        <f t="shared" si="12"/>
        <v>106.8757374561419</v>
      </c>
    </row>
    <row r="329" spans="8:9" ht="12.75">
      <c r="H329" s="72">
        <f t="shared" si="11"/>
        <v>0.06750000000000093</v>
      </c>
      <c r="I329" s="77">
        <f t="shared" si="12"/>
        <v>106.87689615890827</v>
      </c>
    </row>
    <row r="330" spans="8:9" ht="12.75">
      <c r="H330" s="72">
        <f t="shared" si="11"/>
        <v>0.06760000000000094</v>
      </c>
      <c r="I330" s="77">
        <f t="shared" si="12"/>
        <v>106.87806549449533</v>
      </c>
    </row>
    <row r="331" spans="8:9" ht="12.75">
      <c r="H331" s="72">
        <f t="shared" si="11"/>
        <v>0.06770000000000094</v>
      </c>
      <c r="I331" s="77">
        <f t="shared" si="12"/>
        <v>106.87924551270521</v>
      </c>
    </row>
    <row r="332" spans="8:9" ht="12.75">
      <c r="H332" s="72">
        <f t="shared" si="11"/>
        <v>0.06780000000000094</v>
      </c>
      <c r="I332" s="77">
        <f t="shared" si="12"/>
        <v>106.8804362632111</v>
      </c>
    </row>
    <row r="333" spans="8:9" ht="12.75">
      <c r="H333" s="72">
        <f t="shared" si="11"/>
        <v>0.06790000000000095</v>
      </c>
      <c r="I333" s="77">
        <f t="shared" si="12"/>
        <v>106.88163779555543</v>
      </c>
    </row>
    <row r="334" spans="8:9" ht="12.75">
      <c r="H334" s="72">
        <f t="shared" si="11"/>
        <v>0.06800000000000095</v>
      </c>
      <c r="I334" s="77">
        <f t="shared" si="12"/>
        <v>106.8828501591488</v>
      </c>
    </row>
    <row r="335" spans="8:9" ht="12.75">
      <c r="H335" s="72">
        <f t="shared" si="11"/>
        <v>0.06810000000000095</v>
      </c>
      <c r="I335" s="77">
        <f t="shared" si="12"/>
        <v>106.88407340326535</v>
      </c>
    </row>
    <row r="336" spans="8:9" ht="12.75">
      <c r="H336" s="72">
        <f t="shared" si="11"/>
        <v>0.06820000000000095</v>
      </c>
      <c r="I336" s="77">
        <f t="shared" si="12"/>
        <v>106.88530757704666</v>
      </c>
    </row>
    <row r="337" spans="8:9" ht="12.75">
      <c r="H337" s="72">
        <f t="shared" si="11"/>
        <v>0.06830000000000096</v>
      </c>
      <c r="I337" s="77">
        <f t="shared" si="12"/>
        <v>106.88655272949268</v>
      </c>
    </row>
    <row r="338" spans="8:9" ht="12.75">
      <c r="H338" s="72">
        <f t="shared" si="11"/>
        <v>0.06840000000000096</v>
      </c>
      <c r="I338" s="77">
        <f t="shared" si="12"/>
        <v>106.88780890946964</v>
      </c>
    </row>
    <row r="339" spans="8:9" ht="12.75">
      <c r="H339" s="72">
        <f t="shared" si="11"/>
        <v>0.06850000000000096</v>
      </c>
      <c r="I339" s="77">
        <f t="shared" si="12"/>
        <v>106.88907616569804</v>
      </c>
    </row>
    <row r="340" spans="8:9" ht="12.75">
      <c r="H340" s="72">
        <f t="shared" si="11"/>
        <v>0.06860000000000097</v>
      </c>
      <c r="I340" s="77">
        <f t="shared" si="12"/>
        <v>106.89035454676173</v>
      </c>
    </row>
    <row r="341" spans="8:9" ht="12.75">
      <c r="H341" s="72">
        <f t="shared" si="11"/>
        <v>0.06870000000000097</v>
      </c>
      <c r="I341" s="77">
        <f t="shared" si="12"/>
        <v>106.89164410109788</v>
      </c>
    </row>
    <row r="342" spans="8:9" ht="12.75">
      <c r="H342" s="72">
        <f t="shared" si="11"/>
        <v>0.06880000000000097</v>
      </c>
      <c r="I342" s="77">
        <f t="shared" si="12"/>
        <v>106.89294487699999</v>
      </c>
    </row>
    <row r="343" spans="8:9" ht="12.75">
      <c r="H343" s="72">
        <f t="shared" si="11"/>
        <v>0.06890000000000097</v>
      </c>
      <c r="I343" s="77">
        <f t="shared" si="12"/>
        <v>106.89425692261625</v>
      </c>
    </row>
    <row r="344" spans="8:9" ht="12.75">
      <c r="H344" s="72">
        <f t="shared" si="11"/>
        <v>0.06900000000000098</v>
      </c>
      <c r="I344" s="77">
        <f t="shared" si="12"/>
        <v>106.8955802859457</v>
      </c>
    </row>
    <row r="345" spans="8:9" ht="12.75">
      <c r="H345" s="72">
        <f t="shared" si="11"/>
        <v>0.06910000000000098</v>
      </c>
      <c r="I345" s="77">
        <f t="shared" si="12"/>
        <v>106.89691501484094</v>
      </c>
    </row>
    <row r="346" spans="8:9" ht="12.75">
      <c r="H346" s="72">
        <f t="shared" si="11"/>
        <v>0.06920000000000098</v>
      </c>
      <c r="I346" s="77">
        <f t="shared" si="12"/>
        <v>106.89826115700203</v>
      </c>
    </row>
    <row r="347" spans="8:9" ht="12.75">
      <c r="H347" s="72">
        <f t="shared" si="11"/>
        <v>0.06930000000000099</v>
      </c>
      <c r="I347" s="77">
        <f t="shared" si="12"/>
        <v>106.89961875997847</v>
      </c>
    </row>
    <row r="348" spans="8:9" ht="12.75">
      <c r="H348" s="72">
        <f t="shared" si="11"/>
        <v>0.06940000000000099</v>
      </c>
      <c r="I348" s="77">
        <f t="shared" si="12"/>
        <v>106.90098787116744</v>
      </c>
    </row>
    <row r="349" spans="8:9" ht="12.75">
      <c r="H349" s="72">
        <f t="shared" si="11"/>
        <v>0.06950000000000099</v>
      </c>
      <c r="I349" s="77">
        <f t="shared" si="12"/>
        <v>106.90236853781221</v>
      </c>
    </row>
    <row r="350" spans="8:9" ht="12.75">
      <c r="H350" s="72">
        <f t="shared" si="11"/>
        <v>0.069600000000001</v>
      </c>
      <c r="I350" s="77">
        <f t="shared" si="12"/>
        <v>106.90376080699843</v>
      </c>
    </row>
    <row r="351" spans="8:9" ht="12.75">
      <c r="H351" s="72">
        <f t="shared" si="11"/>
        <v>0.069700000000001</v>
      </c>
      <c r="I351" s="77">
        <f t="shared" si="12"/>
        <v>106.90516472565764</v>
      </c>
    </row>
    <row r="352" spans="8:9" ht="12.75">
      <c r="H352" s="72">
        <f t="shared" si="11"/>
        <v>0.069800000000001</v>
      </c>
      <c r="I352" s="77">
        <f t="shared" si="12"/>
        <v>106.90658034056332</v>
      </c>
    </row>
    <row r="353" spans="8:9" ht="12.75">
      <c r="H353" s="72">
        <f t="shared" si="11"/>
        <v>0.069900000000001</v>
      </c>
      <c r="I353" s="77">
        <f t="shared" si="12"/>
        <v>106.90800769832799</v>
      </c>
    </row>
    <row r="354" spans="8:9" ht="12.75">
      <c r="H354" s="72">
        <f t="shared" si="11"/>
        <v>0.070000000000001</v>
      </c>
      <c r="I354" s="77">
        <f t="shared" si="12"/>
        <v>106.90944684540477</v>
      </c>
    </row>
    <row r="355" spans="8:9" ht="12.75">
      <c r="H355" s="72">
        <f t="shared" si="11"/>
        <v>0.07010000000000101</v>
      </c>
      <c r="I355" s="77">
        <f t="shared" si="12"/>
        <v>106.91089782808672</v>
      </c>
    </row>
    <row r="356" spans="8:9" ht="12.75">
      <c r="H356" s="72">
        <f t="shared" si="11"/>
        <v>0.07020000000000101</v>
      </c>
      <c r="I356" s="77">
        <f t="shared" si="12"/>
        <v>106.91236069250294</v>
      </c>
    </row>
    <row r="357" spans="8:9" ht="12.75">
      <c r="H357" s="72">
        <f t="shared" si="11"/>
        <v>0.07030000000000101</v>
      </c>
      <c r="I357" s="77">
        <f t="shared" si="12"/>
        <v>106.91383548461863</v>
      </c>
    </row>
    <row r="358" spans="8:9" ht="12.75">
      <c r="H358" s="72">
        <f t="shared" si="11"/>
        <v>0.07040000000000102</v>
      </c>
      <c r="I358" s="77">
        <f t="shared" si="12"/>
        <v>106.9153222502348</v>
      </c>
    </row>
    <row r="359" spans="8:9" ht="12.75">
      <c r="H359" s="72">
        <f t="shared" si="11"/>
        <v>0.07050000000000102</v>
      </c>
      <c r="I359" s="77">
        <f t="shared" si="12"/>
        <v>106.91682103498556</v>
      </c>
    </row>
    <row r="360" spans="8:9" ht="12.75">
      <c r="H360" s="72">
        <f t="shared" si="11"/>
        <v>0.07060000000000102</v>
      </c>
      <c r="I360" s="77">
        <f t="shared" si="12"/>
        <v>106.91833188434043</v>
      </c>
    </row>
    <row r="361" spans="8:9" ht="12.75">
      <c r="H361" s="72">
        <f t="shared" si="11"/>
        <v>0.07070000000000103</v>
      </c>
      <c r="I361" s="77">
        <f t="shared" si="12"/>
        <v>106.9198548435968</v>
      </c>
    </row>
    <row r="362" spans="8:9" ht="12.75">
      <c r="H362" s="72">
        <f t="shared" si="11"/>
        <v>0.07080000000000103</v>
      </c>
      <c r="I362" s="77">
        <f t="shared" si="12"/>
        <v>106.92138995788719</v>
      </c>
    </row>
    <row r="363" spans="8:9" ht="12.75">
      <c r="H363" s="72">
        <f t="shared" si="11"/>
        <v>0.07090000000000103</v>
      </c>
      <c r="I363" s="77">
        <f t="shared" si="12"/>
        <v>106.9229372721702</v>
      </c>
    </row>
    <row r="364" spans="8:9" ht="12.75">
      <c r="H364" s="72">
        <f t="shared" si="11"/>
        <v>0.07100000000000103</v>
      </c>
      <c r="I364" s="77">
        <f t="shared" si="12"/>
        <v>106.92449683123664</v>
      </c>
    </row>
    <row r="365" spans="8:9" ht="12.75">
      <c r="H365" s="72">
        <f t="shared" si="11"/>
        <v>0.07110000000000104</v>
      </c>
      <c r="I365" s="77">
        <f t="shared" si="12"/>
        <v>106.92606867970244</v>
      </c>
    </row>
    <row r="366" spans="8:9" ht="12.75">
      <c r="H366" s="72">
        <f t="shared" si="11"/>
        <v>0.07120000000000104</v>
      </c>
      <c r="I366" s="77">
        <f t="shared" si="12"/>
        <v>106.9276528620112</v>
      </c>
    </row>
    <row r="367" spans="8:9" ht="12.75">
      <c r="H367" s="72">
        <f t="shared" si="11"/>
        <v>0.07130000000000104</v>
      </c>
      <c r="I367" s="77">
        <f t="shared" si="12"/>
        <v>106.92924942243371</v>
      </c>
    </row>
    <row r="368" spans="8:9" ht="12.75">
      <c r="H368" s="72">
        <f t="shared" si="11"/>
        <v>0.07140000000000105</v>
      </c>
      <c r="I368" s="77">
        <f t="shared" si="12"/>
        <v>106.93085840506296</v>
      </c>
    </row>
    <row r="369" spans="8:9" ht="12.75">
      <c r="H369" s="72">
        <f t="shared" si="11"/>
        <v>0.07150000000000105</v>
      </c>
      <c r="I369" s="77">
        <f t="shared" si="12"/>
        <v>106.93247985382072</v>
      </c>
    </row>
    <row r="370" spans="8:9" ht="12.75">
      <c r="H370" s="72">
        <f t="shared" si="11"/>
        <v>0.07160000000000105</v>
      </c>
      <c r="I370" s="77">
        <f t="shared" si="12"/>
        <v>106.93411381244596</v>
      </c>
    </row>
    <row r="371" spans="8:9" ht="12.75">
      <c r="H371" s="72">
        <f t="shared" si="11"/>
        <v>0.07170000000000105</v>
      </c>
      <c r="I371" s="77">
        <f t="shared" si="12"/>
        <v>106.93576032450437</v>
      </c>
    </row>
    <row r="372" spans="8:9" ht="12.75">
      <c r="H372" s="72">
        <f t="shared" si="11"/>
        <v>0.07180000000000106</v>
      </c>
      <c r="I372" s="77">
        <f t="shared" si="12"/>
        <v>106.93741943338182</v>
      </c>
    </row>
    <row r="373" spans="8:9" ht="12.75">
      <c r="H373" s="72">
        <f t="shared" si="11"/>
        <v>0.07190000000000106</v>
      </c>
      <c r="I373" s="77">
        <f t="shared" si="12"/>
        <v>106.93909118228385</v>
      </c>
    </row>
    <row r="374" spans="8:9" ht="12.75">
      <c r="H374" s="72">
        <f t="shared" si="11"/>
        <v>0.07200000000000106</v>
      </c>
      <c r="I374" s="77">
        <f t="shared" si="12"/>
        <v>106.94077561423705</v>
      </c>
    </row>
    <row r="375" spans="8:9" ht="12.75">
      <c r="H375" s="72">
        <f t="shared" si="11"/>
        <v>0.07210000000000107</v>
      </c>
      <c r="I375" s="77">
        <f t="shared" si="12"/>
        <v>106.94247277208547</v>
      </c>
    </row>
    <row r="376" spans="8:9" ht="12.75">
      <c r="H376" s="72">
        <f t="shared" si="11"/>
        <v>0.07220000000000107</v>
      </c>
      <c r="I376" s="77">
        <f t="shared" si="12"/>
        <v>106.94418269849348</v>
      </c>
    </row>
    <row r="377" spans="8:9" ht="12.75">
      <c r="H377" s="72">
        <f t="shared" si="11"/>
        <v>0.07230000000000107</v>
      </c>
      <c r="I377" s="77">
        <f t="shared" si="12"/>
        <v>106.94590543594086</v>
      </c>
    </row>
    <row r="378" spans="8:9" ht="12.75">
      <c r="H378" s="72">
        <f t="shared" si="11"/>
        <v>0.07240000000000107</v>
      </c>
      <c r="I378" s="77">
        <f t="shared" si="12"/>
        <v>106.94764102672411</v>
      </c>
    </row>
    <row r="379" spans="8:9" ht="12.75">
      <c r="H379" s="72">
        <f t="shared" si="11"/>
        <v>0.07250000000000108</v>
      </c>
      <c r="I379" s="77">
        <f t="shared" si="12"/>
        <v>106.94938951295694</v>
      </c>
    </row>
    <row r="380" spans="8:9" ht="12.75">
      <c r="H380" s="72">
        <f t="shared" si="11"/>
        <v>0.07260000000000108</v>
      </c>
      <c r="I380" s="77">
        <f t="shared" si="12"/>
        <v>106.95115093656636</v>
      </c>
    </row>
    <row r="381" spans="8:9" ht="12.75">
      <c r="H381" s="72">
        <f t="shared" si="11"/>
        <v>0.07270000000000108</v>
      </c>
      <c r="I381" s="77">
        <f t="shared" si="12"/>
        <v>106.9529253392966</v>
      </c>
    </row>
    <row r="382" spans="8:9" ht="12.75">
      <c r="H382" s="72">
        <f t="shared" si="11"/>
        <v>0.07280000000000109</v>
      </c>
      <c r="I382" s="77">
        <f t="shared" si="12"/>
        <v>106.954712762702</v>
      </c>
    </row>
    <row r="383" spans="8:9" ht="12.75">
      <c r="H383" s="72">
        <f t="shared" si="11"/>
        <v>0.07290000000000109</v>
      </c>
      <c r="I383" s="77">
        <f t="shared" si="12"/>
        <v>106.95651324815299</v>
      </c>
    </row>
    <row r="384" spans="8:9" ht="12.75">
      <c r="H384" s="72">
        <f t="shared" si="11"/>
        <v>0.07300000000000109</v>
      </c>
      <c r="I384" s="77">
        <f t="shared" si="12"/>
        <v>106.95832683683034</v>
      </c>
    </row>
    <row r="385" spans="8:9" ht="12.75">
      <c r="H385" s="72">
        <f t="shared" si="11"/>
        <v>0.0731000000000011</v>
      </c>
      <c r="I385" s="77">
        <f t="shared" si="12"/>
        <v>106.96015356972771</v>
      </c>
    </row>
    <row r="386" spans="8:9" ht="12.75">
      <c r="H386" s="72">
        <f t="shared" si="11"/>
        <v>0.0732000000000011</v>
      </c>
      <c r="I386" s="77">
        <f t="shared" si="12"/>
        <v>106.96199348765049</v>
      </c>
    </row>
    <row r="387" spans="8:9" ht="12.75">
      <c r="H387" s="72">
        <f t="shared" si="11"/>
        <v>0.0733000000000011</v>
      </c>
      <c r="I387" s="77">
        <f t="shared" si="12"/>
        <v>106.96384663121262</v>
      </c>
    </row>
    <row r="388" spans="8:9" ht="12.75">
      <c r="H388" s="72">
        <f t="shared" si="11"/>
        <v>0.0734000000000011</v>
      </c>
      <c r="I388" s="77">
        <f t="shared" si="12"/>
        <v>106.96571304083841</v>
      </c>
    </row>
    <row r="389" spans="8:9" ht="12.75">
      <c r="H389" s="72">
        <f t="shared" si="11"/>
        <v>0.0735000000000011</v>
      </c>
      <c r="I389" s="77">
        <f t="shared" si="12"/>
        <v>106.96759275676436</v>
      </c>
    </row>
    <row r="390" spans="8:9" ht="12.75">
      <c r="H390" s="72">
        <f aca="true" t="shared" si="13" ref="H390:H453">H389+0.0001</f>
        <v>0.07360000000000111</v>
      </c>
      <c r="I390" s="77">
        <f aca="true" t="shared" si="14" ref="I390:I453">BlackScholesPut($C$7,$C$8,$C$9,$C$10,H390)</f>
        <v>106.96948581903189</v>
      </c>
    </row>
    <row r="391" spans="8:9" ht="12.75">
      <c r="H391" s="72">
        <f t="shared" si="13"/>
        <v>0.07370000000000111</v>
      </c>
      <c r="I391" s="77">
        <f t="shared" si="14"/>
        <v>106.97139226749255</v>
      </c>
    </row>
    <row r="392" spans="8:9" ht="12.75">
      <c r="H392" s="72">
        <f t="shared" si="13"/>
        <v>0.07380000000000111</v>
      </c>
      <c r="I392" s="77">
        <f t="shared" si="14"/>
        <v>106.97331214180531</v>
      </c>
    </row>
    <row r="393" spans="8:9" ht="12.75">
      <c r="H393" s="72">
        <f t="shared" si="13"/>
        <v>0.07390000000000112</v>
      </c>
      <c r="I393" s="77">
        <f t="shared" si="14"/>
        <v>106.97524548143565</v>
      </c>
    </row>
    <row r="394" spans="8:9" ht="12.75">
      <c r="H394" s="72">
        <f t="shared" si="13"/>
        <v>0.07400000000000112</v>
      </c>
      <c r="I394" s="77">
        <f t="shared" si="14"/>
        <v>106.97719232565714</v>
      </c>
    </row>
    <row r="395" spans="8:9" ht="12.75">
      <c r="H395" s="72">
        <f t="shared" si="13"/>
        <v>0.07410000000000112</v>
      </c>
      <c r="I395" s="77">
        <f t="shared" si="14"/>
        <v>106.97915271354873</v>
      </c>
    </row>
    <row r="396" spans="8:9" ht="12.75">
      <c r="H396" s="72">
        <f t="shared" si="13"/>
        <v>0.07420000000000113</v>
      </c>
      <c r="I396" s="77">
        <f t="shared" si="14"/>
        <v>106.98112668399449</v>
      </c>
    </row>
    <row r="397" spans="8:9" ht="12.75">
      <c r="H397" s="72">
        <f t="shared" si="13"/>
        <v>0.07430000000000113</v>
      </c>
      <c r="I397" s="77">
        <f t="shared" si="14"/>
        <v>106.98311427568478</v>
      </c>
    </row>
    <row r="398" spans="8:9" ht="12.75">
      <c r="H398" s="72">
        <f t="shared" si="13"/>
        <v>0.07440000000000113</v>
      </c>
      <c r="I398" s="77">
        <f t="shared" si="14"/>
        <v>106.9851155271133</v>
      </c>
    </row>
    <row r="399" spans="8:9" ht="12.75">
      <c r="H399" s="72">
        <f t="shared" si="13"/>
        <v>0.07450000000000113</v>
      </c>
      <c r="I399" s="77">
        <f t="shared" si="14"/>
        <v>106.98713047658043</v>
      </c>
    </row>
    <row r="400" spans="8:9" ht="12.75">
      <c r="H400" s="72">
        <f t="shared" si="13"/>
        <v>0.07460000000000114</v>
      </c>
      <c r="I400" s="77">
        <f t="shared" si="14"/>
        <v>106.98915916218812</v>
      </c>
    </row>
    <row r="401" spans="8:9" ht="12.75">
      <c r="H401" s="72">
        <f t="shared" si="13"/>
        <v>0.07470000000000114</v>
      </c>
      <c r="I401" s="77">
        <f t="shared" si="14"/>
        <v>106.9912016218434</v>
      </c>
    </row>
    <row r="402" spans="8:9" ht="12.75">
      <c r="H402" s="72">
        <f t="shared" si="13"/>
        <v>0.07480000000000114</v>
      </c>
      <c r="I402" s="77">
        <f t="shared" si="14"/>
        <v>106.99325789325485</v>
      </c>
    </row>
    <row r="403" spans="8:9" ht="12.75">
      <c r="H403" s="72">
        <f t="shared" si="13"/>
        <v>0.07490000000000115</v>
      </c>
      <c r="I403" s="77">
        <f t="shared" si="14"/>
        <v>106.99532801393661</v>
      </c>
    </row>
    <row r="404" spans="8:9" ht="12.75">
      <c r="H404" s="72">
        <f t="shared" si="13"/>
        <v>0.07500000000000115</v>
      </c>
      <c r="I404" s="77">
        <f t="shared" si="14"/>
        <v>106.99741202120231</v>
      </c>
    </row>
    <row r="405" spans="8:9" ht="12.75">
      <c r="H405" s="72">
        <f t="shared" si="13"/>
        <v>0.07510000000000115</v>
      </c>
      <c r="I405" s="77">
        <f t="shared" si="14"/>
        <v>106.99950995216909</v>
      </c>
    </row>
    <row r="406" spans="8:9" ht="12.75">
      <c r="H406" s="72">
        <f t="shared" si="13"/>
        <v>0.07520000000000115</v>
      </c>
      <c r="I406" s="77">
        <f t="shared" si="14"/>
        <v>107.00162184375608</v>
      </c>
    </row>
    <row r="407" spans="8:9" ht="12.75">
      <c r="H407" s="72">
        <f t="shared" si="13"/>
        <v>0.07530000000000116</v>
      </c>
      <c r="I407" s="77">
        <f t="shared" si="14"/>
        <v>107.00374773268345</v>
      </c>
    </row>
    <row r="408" spans="8:9" ht="12.75">
      <c r="H408" s="72">
        <f t="shared" si="13"/>
        <v>0.07540000000000116</v>
      </c>
      <c r="I408" s="77">
        <f t="shared" si="14"/>
        <v>107.0058876554715</v>
      </c>
    </row>
    <row r="409" spans="8:9" ht="12.75">
      <c r="H409" s="72">
        <f t="shared" si="13"/>
        <v>0.07550000000000116</v>
      </c>
      <c r="I409" s="77">
        <f t="shared" si="14"/>
        <v>107.00804164844362</v>
      </c>
    </row>
    <row r="410" spans="8:9" ht="12.75">
      <c r="H410" s="72">
        <f t="shared" si="13"/>
        <v>0.07560000000000117</v>
      </c>
      <c r="I410" s="77">
        <f t="shared" si="14"/>
        <v>107.01020974772155</v>
      </c>
    </row>
    <row r="411" spans="8:9" ht="12.75">
      <c r="H411" s="72">
        <f t="shared" si="13"/>
        <v>0.07570000000000117</v>
      </c>
      <c r="I411" s="77">
        <f t="shared" si="14"/>
        <v>107.01239198922849</v>
      </c>
    </row>
    <row r="412" spans="8:9" ht="12.75">
      <c r="H412" s="72">
        <f t="shared" si="13"/>
        <v>0.07580000000000117</v>
      </c>
      <c r="I412" s="77">
        <f t="shared" si="14"/>
        <v>107.01458840868781</v>
      </c>
    </row>
    <row r="413" spans="8:9" ht="12.75">
      <c r="H413" s="72">
        <f t="shared" si="13"/>
        <v>0.07590000000000117</v>
      </c>
      <c r="I413" s="77">
        <f t="shared" si="14"/>
        <v>107.01679904162165</v>
      </c>
    </row>
    <row r="414" spans="8:9" ht="12.75">
      <c r="H414" s="72">
        <f t="shared" si="13"/>
        <v>0.07600000000000118</v>
      </c>
      <c r="I414" s="77">
        <f t="shared" si="14"/>
        <v>107.01902392335319</v>
      </c>
    </row>
    <row r="415" spans="8:9" ht="12.75">
      <c r="H415" s="72">
        <f t="shared" si="13"/>
        <v>0.07610000000000118</v>
      </c>
      <c r="I415" s="77">
        <f t="shared" si="14"/>
        <v>107.02126308900347</v>
      </c>
    </row>
    <row r="416" spans="8:9" ht="12.75">
      <c r="H416" s="72">
        <f t="shared" si="13"/>
        <v>0.07620000000000118</v>
      </c>
      <c r="I416" s="77">
        <f t="shared" si="14"/>
        <v>107.02351657349368</v>
      </c>
    </row>
    <row r="417" spans="8:9" ht="12.75">
      <c r="H417" s="72">
        <f t="shared" si="13"/>
        <v>0.07630000000000119</v>
      </c>
      <c r="I417" s="77">
        <f t="shared" si="14"/>
        <v>107.02578441154424</v>
      </c>
    </row>
    <row r="418" spans="8:9" ht="12.75">
      <c r="H418" s="72">
        <f t="shared" si="13"/>
        <v>0.07640000000000119</v>
      </c>
      <c r="I418" s="77">
        <f t="shared" si="14"/>
        <v>107.02806663767274</v>
      </c>
    </row>
    <row r="419" spans="8:9" ht="12.75">
      <c r="H419" s="72">
        <f t="shared" si="13"/>
        <v>0.07650000000000119</v>
      </c>
      <c r="I419" s="77">
        <f t="shared" si="14"/>
        <v>107.03036328619783</v>
      </c>
    </row>
    <row r="420" spans="8:9" ht="12.75">
      <c r="H420" s="72">
        <f t="shared" si="13"/>
        <v>0.0766000000000012</v>
      </c>
      <c r="I420" s="77">
        <f t="shared" si="14"/>
        <v>107.03267439123465</v>
      </c>
    </row>
    <row r="421" spans="8:9" ht="12.75">
      <c r="H421" s="72">
        <f t="shared" si="13"/>
        <v>0.0767000000000012</v>
      </c>
      <c r="I421" s="77">
        <f t="shared" si="14"/>
        <v>107.03499998669668</v>
      </c>
    </row>
    <row r="422" spans="8:9" ht="12.75">
      <c r="H422" s="72">
        <f t="shared" si="13"/>
        <v>0.0768000000000012</v>
      </c>
      <c r="I422" s="77">
        <f t="shared" si="14"/>
        <v>107.0373401062975</v>
      </c>
    </row>
    <row r="423" spans="8:9" ht="12.75">
      <c r="H423" s="72">
        <f t="shared" si="13"/>
        <v>0.0769000000000012</v>
      </c>
      <c r="I423" s="77">
        <f t="shared" si="14"/>
        <v>107.0396947835477</v>
      </c>
    </row>
    <row r="424" spans="8:9" ht="12.75">
      <c r="H424" s="72">
        <f t="shared" si="13"/>
        <v>0.0770000000000012</v>
      </c>
      <c r="I424" s="77">
        <f t="shared" si="14"/>
        <v>107.04206405175455</v>
      </c>
    </row>
    <row r="425" spans="8:9" ht="12.75">
      <c r="H425" s="72">
        <f t="shared" si="13"/>
        <v>0.07710000000000121</v>
      </c>
      <c r="I425" s="77">
        <f t="shared" si="14"/>
        <v>107.04444794402548</v>
      </c>
    </row>
    <row r="426" spans="8:9" ht="12.75">
      <c r="H426" s="72">
        <f t="shared" si="13"/>
        <v>0.07720000000000121</v>
      </c>
      <c r="I426" s="77">
        <f t="shared" si="14"/>
        <v>107.04684649326418</v>
      </c>
    </row>
    <row r="427" spans="8:9" ht="12.75">
      <c r="H427" s="72">
        <f t="shared" si="13"/>
        <v>0.07730000000000121</v>
      </c>
      <c r="I427" s="77">
        <f t="shared" si="14"/>
        <v>107.04925973217291</v>
      </c>
    </row>
    <row r="428" spans="8:9" ht="12.75">
      <c r="H428" s="72">
        <f t="shared" si="13"/>
        <v>0.07740000000000122</v>
      </c>
      <c r="I428" s="77">
        <f t="shared" si="14"/>
        <v>107.05168769325132</v>
      </c>
    </row>
    <row r="429" spans="8:9" ht="12.75">
      <c r="H429" s="72">
        <f t="shared" si="13"/>
        <v>0.07750000000000122</v>
      </c>
      <c r="I429" s="77">
        <f t="shared" si="14"/>
        <v>107.05413040879694</v>
      </c>
    </row>
    <row r="430" spans="8:9" ht="12.75">
      <c r="H430" s="72">
        <f t="shared" si="13"/>
        <v>0.07760000000000122</v>
      </c>
      <c r="I430" s="77">
        <f t="shared" si="14"/>
        <v>107.05658791090445</v>
      </c>
    </row>
    <row r="431" spans="8:9" ht="12.75">
      <c r="H431" s="72">
        <f t="shared" si="13"/>
        <v>0.07770000000000123</v>
      </c>
      <c r="I431" s="77">
        <f t="shared" si="14"/>
        <v>107.05906023146645</v>
      </c>
    </row>
    <row r="432" spans="8:9" ht="12.75">
      <c r="H432" s="72">
        <f t="shared" si="13"/>
        <v>0.07780000000000123</v>
      </c>
      <c r="I432" s="77">
        <f t="shared" si="14"/>
        <v>107.06154740217289</v>
      </c>
    </row>
    <row r="433" spans="8:9" ht="12.75">
      <c r="H433" s="72">
        <f t="shared" si="13"/>
        <v>0.07790000000000123</v>
      </c>
      <c r="I433" s="77">
        <f t="shared" si="14"/>
        <v>107.06404945451186</v>
      </c>
    </row>
    <row r="434" spans="8:9" ht="12.75">
      <c r="H434" s="72">
        <f t="shared" si="13"/>
        <v>0.07800000000000124</v>
      </c>
      <c r="I434" s="77">
        <f t="shared" si="14"/>
        <v>107.0665664197677</v>
      </c>
    </row>
    <row r="435" spans="8:9" ht="12.75">
      <c r="H435" s="72">
        <f t="shared" si="13"/>
        <v>0.07810000000000124</v>
      </c>
      <c r="I435" s="77">
        <f t="shared" si="14"/>
        <v>107.0690983290242</v>
      </c>
    </row>
    <row r="436" spans="8:9" ht="12.75">
      <c r="H436" s="72">
        <f t="shared" si="13"/>
        <v>0.07820000000000124</v>
      </c>
      <c r="I436" s="77">
        <f t="shared" si="14"/>
        <v>107.07164521316122</v>
      </c>
    </row>
    <row r="437" spans="8:9" ht="12.75">
      <c r="H437" s="72">
        <f t="shared" si="13"/>
        <v>0.07830000000000124</v>
      </c>
      <c r="I437" s="77">
        <f t="shared" si="14"/>
        <v>107.07420710285714</v>
      </c>
    </row>
    <row r="438" spans="8:9" ht="12.75">
      <c r="H438" s="72">
        <f t="shared" si="13"/>
        <v>0.07840000000000125</v>
      </c>
      <c r="I438" s="77">
        <f t="shared" si="14"/>
        <v>107.07678402858778</v>
      </c>
    </row>
    <row r="439" spans="8:9" ht="12.75">
      <c r="H439" s="72">
        <f t="shared" si="13"/>
        <v>0.07850000000000125</v>
      </c>
      <c r="I439" s="77">
        <f t="shared" si="14"/>
        <v>107.07937602062611</v>
      </c>
    </row>
    <row r="440" spans="8:9" ht="12.75">
      <c r="H440" s="72">
        <f t="shared" si="13"/>
        <v>0.07860000000000125</v>
      </c>
      <c r="I440" s="77">
        <f t="shared" si="14"/>
        <v>107.08198310904413</v>
      </c>
    </row>
    <row r="441" spans="8:9" ht="12.75">
      <c r="H441" s="72">
        <f t="shared" si="13"/>
        <v>0.07870000000000126</v>
      </c>
      <c r="I441" s="77">
        <f t="shared" si="14"/>
        <v>107.0846053237101</v>
      </c>
    </row>
    <row r="442" spans="8:9" ht="12.75">
      <c r="H442" s="72">
        <f t="shared" si="13"/>
        <v>0.07880000000000126</v>
      </c>
      <c r="I442" s="77">
        <f t="shared" si="14"/>
        <v>107.08724269429194</v>
      </c>
    </row>
    <row r="443" spans="8:9" ht="12.75">
      <c r="H443" s="72">
        <f t="shared" si="13"/>
        <v>0.07890000000000126</v>
      </c>
      <c r="I443" s="77">
        <f t="shared" si="14"/>
        <v>107.08989525025504</v>
      </c>
    </row>
    <row r="444" spans="8:9" ht="12.75">
      <c r="H444" s="72">
        <f t="shared" si="13"/>
        <v>0.07900000000000126</v>
      </c>
      <c r="I444" s="77">
        <f t="shared" si="14"/>
        <v>107.0925630208626</v>
      </c>
    </row>
    <row r="445" spans="8:9" ht="12.75">
      <c r="H445" s="72">
        <f t="shared" si="13"/>
        <v>0.07910000000000127</v>
      </c>
      <c r="I445" s="77">
        <f t="shared" si="14"/>
        <v>107.09524603517593</v>
      </c>
    </row>
    <row r="446" spans="8:9" ht="12.75">
      <c r="H446" s="72">
        <f t="shared" si="13"/>
        <v>0.07920000000000127</v>
      </c>
      <c r="I446" s="77">
        <f t="shared" si="14"/>
        <v>107.0979443220549</v>
      </c>
    </row>
    <row r="447" spans="8:9" ht="12.75">
      <c r="H447" s="72">
        <f t="shared" si="13"/>
        <v>0.07930000000000127</v>
      </c>
      <c r="I447" s="77">
        <f t="shared" si="14"/>
        <v>107.1006579101595</v>
      </c>
    </row>
    <row r="448" spans="8:9" ht="12.75">
      <c r="H448" s="72">
        <f t="shared" si="13"/>
        <v>0.07940000000000128</v>
      </c>
      <c r="I448" s="77">
        <f t="shared" si="14"/>
        <v>107.10338682794577</v>
      </c>
    </row>
    <row r="449" spans="8:9" ht="12.75">
      <c r="H449" s="72">
        <f t="shared" si="13"/>
        <v>0.07950000000000128</v>
      </c>
      <c r="I449" s="77">
        <f t="shared" si="14"/>
        <v>107.1061311036699</v>
      </c>
    </row>
    <row r="450" spans="8:9" ht="12.75">
      <c r="H450" s="72">
        <f t="shared" si="13"/>
        <v>0.07960000000000128</v>
      </c>
      <c r="I450" s="77">
        <f t="shared" si="14"/>
        <v>107.10889076538797</v>
      </c>
    </row>
    <row r="451" spans="8:9" ht="12.75">
      <c r="H451" s="72">
        <f t="shared" si="13"/>
        <v>0.07970000000000128</v>
      </c>
      <c r="I451" s="77">
        <f t="shared" si="14"/>
        <v>107.11166584095395</v>
      </c>
    </row>
    <row r="452" spans="8:9" ht="12.75">
      <c r="H452" s="72">
        <f t="shared" si="13"/>
        <v>0.07980000000000129</v>
      </c>
      <c r="I452" s="77">
        <f t="shared" si="14"/>
        <v>107.11445635802056</v>
      </c>
    </row>
    <row r="453" spans="8:9" ht="12.75">
      <c r="H453" s="72">
        <f t="shared" si="13"/>
        <v>0.07990000000000129</v>
      </c>
      <c r="I453" s="77">
        <f t="shared" si="14"/>
        <v>107.11726234404159</v>
      </c>
    </row>
    <row r="454" spans="8:9" ht="12.75">
      <c r="H454" s="72">
        <f aca="true" t="shared" si="15" ref="H454:H517">H453+0.0001</f>
        <v>0.08000000000000129</v>
      </c>
      <c r="I454" s="77">
        <f aca="true" t="shared" si="16" ref="I454:I517">BlackScholesPut($C$7,$C$8,$C$9,$C$10,H454)</f>
        <v>107.12008382627027</v>
      </c>
    </row>
    <row r="455" spans="8:9" ht="12.75">
      <c r="H455" s="72">
        <f t="shared" si="15"/>
        <v>0.0801000000000013</v>
      </c>
      <c r="I455" s="77">
        <f t="shared" si="16"/>
        <v>107.12292083175794</v>
      </c>
    </row>
    <row r="456" spans="8:9" ht="12.75">
      <c r="H456" s="72">
        <f t="shared" si="15"/>
        <v>0.0802000000000013</v>
      </c>
      <c r="I456" s="77">
        <f t="shared" si="16"/>
        <v>107.12577338735878</v>
      </c>
    </row>
    <row r="457" spans="8:9" ht="12.75">
      <c r="H457" s="72">
        <f t="shared" si="15"/>
        <v>0.0803000000000013</v>
      </c>
      <c r="I457" s="77">
        <f t="shared" si="16"/>
        <v>107.12864151972462</v>
      </c>
    </row>
    <row r="458" spans="8:9" ht="12.75">
      <c r="H458" s="72">
        <f t="shared" si="15"/>
        <v>0.0804000000000013</v>
      </c>
      <c r="I458" s="77">
        <f t="shared" si="16"/>
        <v>107.13152525531041</v>
      </c>
    </row>
    <row r="459" spans="8:9" ht="12.75">
      <c r="H459" s="72">
        <f t="shared" si="15"/>
        <v>0.0805000000000013</v>
      </c>
      <c r="I459" s="77">
        <f t="shared" si="16"/>
        <v>107.13442462036983</v>
      </c>
    </row>
    <row r="460" spans="8:9" ht="12.75">
      <c r="H460" s="72">
        <f t="shared" si="15"/>
        <v>0.08060000000000131</v>
      </c>
      <c r="I460" s="77">
        <f t="shared" si="16"/>
        <v>107.13733964095854</v>
      </c>
    </row>
    <row r="461" spans="8:9" ht="12.75">
      <c r="H461" s="72">
        <f t="shared" si="15"/>
        <v>0.08070000000000131</v>
      </c>
      <c r="I461" s="77">
        <f t="shared" si="16"/>
        <v>107.14027034293304</v>
      </c>
    </row>
    <row r="462" spans="8:9" ht="12.75">
      <c r="H462" s="72">
        <f t="shared" si="15"/>
        <v>0.08080000000000132</v>
      </c>
      <c r="I462" s="77">
        <f t="shared" si="16"/>
        <v>107.14321675195174</v>
      </c>
    </row>
    <row r="463" spans="8:9" ht="12.75">
      <c r="H463" s="72">
        <f t="shared" si="15"/>
        <v>0.08090000000000132</v>
      </c>
      <c r="I463" s="77">
        <f t="shared" si="16"/>
        <v>107.14617889347437</v>
      </c>
    </row>
    <row r="464" spans="8:9" ht="12.75">
      <c r="H464" s="72">
        <f t="shared" si="15"/>
        <v>0.08100000000000132</v>
      </c>
      <c r="I464" s="77">
        <f t="shared" si="16"/>
        <v>107.1491567927635</v>
      </c>
    </row>
    <row r="465" spans="8:9" ht="12.75">
      <c r="H465" s="72">
        <f t="shared" si="15"/>
        <v>0.08110000000000132</v>
      </c>
      <c r="I465" s="77">
        <f t="shared" si="16"/>
        <v>107.15215047488255</v>
      </c>
    </row>
    <row r="466" spans="8:9" ht="12.75">
      <c r="H466" s="72">
        <f t="shared" si="15"/>
        <v>0.08120000000000133</v>
      </c>
      <c r="I466" s="77">
        <f t="shared" si="16"/>
        <v>107.1551599646998</v>
      </c>
    </row>
    <row r="467" spans="8:9" ht="12.75">
      <c r="H467" s="72">
        <f t="shared" si="15"/>
        <v>0.08130000000000133</v>
      </c>
      <c r="I467" s="77">
        <f t="shared" si="16"/>
        <v>107.15818528688328</v>
      </c>
    </row>
    <row r="468" spans="8:9" ht="12.75">
      <c r="H468" s="72">
        <f t="shared" si="15"/>
        <v>0.08140000000000133</v>
      </c>
      <c r="I468" s="77">
        <f t="shared" si="16"/>
        <v>107.1612264659077</v>
      </c>
    </row>
    <row r="469" spans="8:9" ht="12.75">
      <c r="H469" s="72">
        <f t="shared" si="15"/>
        <v>0.08150000000000134</v>
      </c>
      <c r="I469" s="77">
        <f t="shared" si="16"/>
        <v>107.16428352604885</v>
      </c>
    </row>
    <row r="470" spans="8:9" ht="12.75">
      <c r="H470" s="72">
        <f t="shared" si="15"/>
        <v>0.08160000000000134</v>
      </c>
      <c r="I470" s="77">
        <f t="shared" si="16"/>
        <v>107.1673564913865</v>
      </c>
    </row>
    <row r="471" spans="8:9" ht="12.75">
      <c r="H471" s="72">
        <f t="shared" si="15"/>
        <v>0.08170000000000134</v>
      </c>
      <c r="I471" s="77">
        <f t="shared" si="16"/>
        <v>107.17044538580603</v>
      </c>
    </row>
    <row r="472" spans="8:9" ht="12.75">
      <c r="H472" s="72">
        <f t="shared" si="15"/>
        <v>0.08180000000000134</v>
      </c>
      <c r="I472" s="77">
        <f t="shared" si="16"/>
        <v>107.17355023299592</v>
      </c>
    </row>
    <row r="473" spans="8:9" ht="12.75">
      <c r="H473" s="72">
        <f t="shared" si="15"/>
        <v>0.08190000000000135</v>
      </c>
      <c r="I473" s="77">
        <f t="shared" si="16"/>
        <v>107.17667105644955</v>
      </c>
    </row>
    <row r="474" spans="8:9" ht="12.75">
      <c r="H474" s="72">
        <f t="shared" si="15"/>
        <v>0.08200000000000135</v>
      </c>
      <c r="I474" s="77">
        <f t="shared" si="16"/>
        <v>107.17980787946567</v>
      </c>
    </row>
    <row r="475" spans="8:9" ht="12.75">
      <c r="H475" s="72">
        <f t="shared" si="15"/>
        <v>0.08210000000000135</v>
      </c>
      <c r="I475" s="77">
        <f t="shared" si="16"/>
        <v>107.18296072514886</v>
      </c>
    </row>
    <row r="476" spans="8:9" ht="12.75">
      <c r="H476" s="72">
        <f t="shared" si="15"/>
        <v>0.08220000000000136</v>
      </c>
      <c r="I476" s="77">
        <f t="shared" si="16"/>
        <v>107.1861296164086</v>
      </c>
    </row>
    <row r="477" spans="8:9" ht="12.75">
      <c r="H477" s="72">
        <f t="shared" si="15"/>
        <v>0.08230000000000136</v>
      </c>
      <c r="I477" s="77">
        <f t="shared" si="16"/>
        <v>107.18931457596113</v>
      </c>
    </row>
    <row r="478" spans="8:9" ht="12.75">
      <c r="H478" s="72">
        <f t="shared" si="15"/>
        <v>0.08240000000000136</v>
      </c>
      <c r="I478" s="77">
        <f t="shared" si="16"/>
        <v>107.19251562632962</v>
      </c>
    </row>
    <row r="479" spans="8:9" ht="12.75">
      <c r="H479" s="72">
        <f t="shared" si="15"/>
        <v>0.08250000000000136</v>
      </c>
      <c r="I479" s="77">
        <f t="shared" si="16"/>
        <v>107.19573278984217</v>
      </c>
    </row>
    <row r="480" spans="8:9" ht="12.75">
      <c r="H480" s="72">
        <f t="shared" si="15"/>
        <v>0.08260000000000137</v>
      </c>
      <c r="I480" s="77">
        <f t="shared" si="16"/>
        <v>107.19896608863701</v>
      </c>
    </row>
    <row r="481" spans="8:9" ht="12.75">
      <c r="H481" s="72">
        <f t="shared" si="15"/>
        <v>0.08270000000000137</v>
      </c>
      <c r="I481" s="77">
        <f t="shared" si="16"/>
        <v>107.20221554465797</v>
      </c>
    </row>
    <row r="482" spans="8:9" ht="12.75">
      <c r="H482" s="72">
        <f t="shared" si="15"/>
        <v>0.08280000000000137</v>
      </c>
      <c r="I482" s="77">
        <f t="shared" si="16"/>
        <v>107.20548117965632</v>
      </c>
    </row>
    <row r="483" spans="8:9" ht="12.75">
      <c r="H483" s="72">
        <f t="shared" si="15"/>
        <v>0.08290000000000138</v>
      </c>
      <c r="I483" s="77">
        <f t="shared" si="16"/>
        <v>107.20876301519502</v>
      </c>
    </row>
    <row r="484" spans="8:9" ht="12.75">
      <c r="H484" s="72">
        <f t="shared" si="15"/>
        <v>0.08300000000000138</v>
      </c>
      <c r="I484" s="77">
        <f t="shared" si="16"/>
        <v>107.21206107264197</v>
      </c>
    </row>
    <row r="485" spans="8:9" ht="12.75">
      <c r="H485" s="72">
        <f t="shared" si="15"/>
        <v>0.08310000000000138</v>
      </c>
      <c r="I485" s="77">
        <f t="shared" si="16"/>
        <v>107.21537537317636</v>
      </c>
    </row>
    <row r="486" spans="8:9" ht="12.75">
      <c r="H486" s="72">
        <f t="shared" si="15"/>
        <v>0.08320000000000138</v>
      </c>
      <c r="I486" s="77">
        <f t="shared" si="16"/>
        <v>107.21870593778613</v>
      </c>
    </row>
    <row r="487" spans="8:9" ht="12.75">
      <c r="H487" s="72">
        <f t="shared" si="15"/>
        <v>0.08330000000000139</v>
      </c>
      <c r="I487" s="77">
        <f t="shared" si="16"/>
        <v>107.22205278727029</v>
      </c>
    </row>
    <row r="488" spans="8:9" ht="12.75">
      <c r="H488" s="72">
        <f t="shared" si="15"/>
        <v>0.08340000000000139</v>
      </c>
      <c r="I488" s="77">
        <f t="shared" si="16"/>
        <v>107.22541594223685</v>
      </c>
    </row>
    <row r="489" spans="8:9" ht="12.75">
      <c r="H489" s="72">
        <f t="shared" si="15"/>
        <v>0.08350000000000139</v>
      </c>
      <c r="I489" s="77">
        <f t="shared" si="16"/>
        <v>107.22879542310602</v>
      </c>
    </row>
    <row r="490" spans="8:9" ht="12.75">
      <c r="H490" s="72">
        <f t="shared" si="15"/>
        <v>0.0836000000000014</v>
      </c>
      <c r="I490" s="77">
        <f t="shared" si="16"/>
        <v>107.23219125010792</v>
      </c>
    </row>
    <row r="491" spans="8:9" ht="12.75">
      <c r="H491" s="72">
        <f t="shared" si="15"/>
        <v>0.0837000000000014</v>
      </c>
      <c r="I491" s="77">
        <f t="shared" si="16"/>
        <v>107.23560344328553</v>
      </c>
    </row>
    <row r="492" spans="8:9" ht="12.75">
      <c r="H492" s="72">
        <f t="shared" si="15"/>
        <v>0.0838000000000014</v>
      </c>
      <c r="I492" s="77">
        <f t="shared" si="16"/>
        <v>107.2390320224938</v>
      </c>
    </row>
    <row r="493" spans="8:9" ht="12.75">
      <c r="H493" s="72">
        <f t="shared" si="15"/>
        <v>0.0839000000000014</v>
      </c>
      <c r="I493" s="77">
        <f t="shared" si="16"/>
        <v>107.2424770073992</v>
      </c>
    </row>
    <row r="494" spans="8:9" ht="12.75">
      <c r="H494" s="72">
        <f t="shared" si="15"/>
        <v>0.0840000000000014</v>
      </c>
      <c r="I494" s="77">
        <f t="shared" si="16"/>
        <v>107.24593841748288</v>
      </c>
    </row>
    <row r="495" spans="8:9" ht="12.75">
      <c r="H495" s="72">
        <f t="shared" si="15"/>
        <v>0.08410000000000141</v>
      </c>
      <c r="I495" s="77">
        <f t="shared" si="16"/>
        <v>107.24941627203725</v>
      </c>
    </row>
    <row r="496" spans="8:9" ht="12.75">
      <c r="H496" s="72">
        <f t="shared" si="15"/>
        <v>0.08420000000000141</v>
      </c>
      <c r="I496" s="77">
        <f t="shared" si="16"/>
        <v>107.25291059017059</v>
      </c>
    </row>
    <row r="497" spans="8:9" ht="12.75">
      <c r="H497" s="72">
        <f t="shared" si="15"/>
        <v>0.08430000000000142</v>
      </c>
      <c r="I497" s="77">
        <f t="shared" si="16"/>
        <v>107.25642139080492</v>
      </c>
    </row>
    <row r="498" spans="8:9" ht="12.75">
      <c r="H498" s="72">
        <f t="shared" si="15"/>
        <v>0.08440000000000142</v>
      </c>
      <c r="I498" s="77">
        <f t="shared" si="16"/>
        <v>107.25994869267765</v>
      </c>
    </row>
    <row r="499" spans="8:9" ht="12.75">
      <c r="H499" s="72">
        <f t="shared" si="15"/>
        <v>0.08450000000000142</v>
      </c>
      <c r="I499" s="77">
        <f t="shared" si="16"/>
        <v>107.26349251433976</v>
      </c>
    </row>
    <row r="500" spans="8:9" ht="12.75">
      <c r="H500" s="72">
        <f t="shared" si="15"/>
        <v>0.08460000000000142</v>
      </c>
      <c r="I500" s="77">
        <f t="shared" si="16"/>
        <v>107.26705287415962</v>
      </c>
    </row>
    <row r="501" spans="8:9" ht="12.75">
      <c r="H501" s="72">
        <f t="shared" si="15"/>
        <v>0.08470000000000143</v>
      </c>
      <c r="I501" s="77">
        <f t="shared" si="16"/>
        <v>107.27062979032075</v>
      </c>
    </row>
    <row r="502" spans="8:9" ht="12.75">
      <c r="H502" s="72">
        <f t="shared" si="15"/>
        <v>0.08480000000000143</v>
      </c>
      <c r="I502" s="77">
        <f t="shared" si="16"/>
        <v>107.27422328082457</v>
      </c>
    </row>
    <row r="503" spans="8:9" ht="12.75">
      <c r="H503" s="72">
        <f t="shared" si="15"/>
        <v>0.08490000000000143</v>
      </c>
      <c r="I503" s="77">
        <f t="shared" si="16"/>
        <v>107.27783336348875</v>
      </c>
    </row>
    <row r="504" spans="8:9" ht="12.75">
      <c r="H504" s="72">
        <f t="shared" si="15"/>
        <v>0.08500000000000144</v>
      </c>
      <c r="I504" s="77">
        <f t="shared" si="16"/>
        <v>107.28146005594908</v>
      </c>
    </row>
    <row r="505" spans="8:9" ht="12.75">
      <c r="H505" s="72">
        <f t="shared" si="15"/>
        <v>0.08510000000000144</v>
      </c>
      <c r="I505" s="77">
        <f t="shared" si="16"/>
        <v>107.28510337565922</v>
      </c>
    </row>
    <row r="506" spans="8:9" ht="12.75">
      <c r="H506" s="72">
        <f t="shared" si="15"/>
        <v>0.08520000000000144</v>
      </c>
      <c r="I506" s="77">
        <f t="shared" si="16"/>
        <v>107.28876333989183</v>
      </c>
    </row>
    <row r="507" spans="8:9" ht="12.75">
      <c r="H507" s="72">
        <f t="shared" si="15"/>
        <v>0.08530000000000144</v>
      </c>
      <c r="I507" s="77">
        <f t="shared" si="16"/>
        <v>107.2924399657386</v>
      </c>
    </row>
    <row r="508" spans="8:9" ht="12.75">
      <c r="H508" s="72">
        <f t="shared" si="15"/>
        <v>0.08540000000000145</v>
      </c>
      <c r="I508" s="77">
        <f t="shared" si="16"/>
        <v>107.29613327011043</v>
      </c>
    </row>
    <row r="509" spans="8:9" ht="12.75">
      <c r="H509" s="72">
        <f t="shared" si="15"/>
        <v>0.08550000000000145</v>
      </c>
      <c r="I509" s="77">
        <f t="shared" si="16"/>
        <v>107.29984326973931</v>
      </c>
    </row>
    <row r="510" spans="8:9" ht="12.75">
      <c r="H510" s="72">
        <f t="shared" si="15"/>
        <v>0.08560000000000145</v>
      </c>
      <c r="I510" s="77">
        <f t="shared" si="16"/>
        <v>107.3035699811769</v>
      </c>
    </row>
    <row r="511" spans="8:9" ht="12.75">
      <c r="H511" s="72">
        <f t="shared" si="15"/>
        <v>0.08570000000000146</v>
      </c>
      <c r="I511" s="77">
        <f t="shared" si="16"/>
        <v>107.30731342079662</v>
      </c>
    </row>
    <row r="512" spans="8:9" ht="12.75">
      <c r="H512" s="72">
        <f t="shared" si="15"/>
        <v>0.08580000000000146</v>
      </c>
      <c r="I512" s="77">
        <f t="shared" si="16"/>
        <v>107.31107360479427</v>
      </c>
    </row>
    <row r="513" spans="8:9" ht="12.75">
      <c r="H513" s="72">
        <f t="shared" si="15"/>
        <v>0.08590000000000146</v>
      </c>
      <c r="I513" s="77">
        <f t="shared" si="16"/>
        <v>107.31485054918608</v>
      </c>
    </row>
    <row r="514" spans="8:9" ht="12.75">
      <c r="H514" s="72">
        <f t="shared" si="15"/>
        <v>0.08600000000000146</v>
      </c>
      <c r="I514" s="77">
        <f t="shared" si="16"/>
        <v>107.3186442698127</v>
      </c>
    </row>
    <row r="515" spans="8:9" ht="12.75">
      <c r="H515" s="72">
        <f t="shared" si="15"/>
        <v>0.08610000000000147</v>
      </c>
      <c r="I515" s="77">
        <f t="shared" si="16"/>
        <v>107.32245478233745</v>
      </c>
    </row>
    <row r="516" spans="8:9" ht="12.75">
      <c r="H516" s="72">
        <f t="shared" si="15"/>
        <v>0.08620000000000147</v>
      </c>
      <c r="I516" s="77">
        <f t="shared" si="16"/>
        <v>107.32628210224652</v>
      </c>
    </row>
    <row r="517" spans="8:9" ht="12.75">
      <c r="H517" s="72">
        <f t="shared" si="15"/>
        <v>0.08630000000000147</v>
      </c>
      <c r="I517" s="77">
        <f t="shared" si="16"/>
        <v>107.3301262448515</v>
      </c>
    </row>
    <row r="518" spans="8:9" ht="12.75">
      <c r="H518" s="72">
        <f aca="true" t="shared" si="17" ref="H518:H581">H517+0.0001</f>
        <v>0.08640000000000148</v>
      </c>
      <c r="I518" s="77">
        <f aca="true" t="shared" si="18" ref="I518:I581">BlackScholesPut($C$7,$C$8,$C$9,$C$10,H518)</f>
        <v>107.33398722528909</v>
      </c>
    </row>
    <row r="519" spans="8:9" ht="12.75">
      <c r="H519" s="72">
        <f t="shared" si="17"/>
        <v>0.08650000000000148</v>
      </c>
      <c r="I519" s="77">
        <f t="shared" si="18"/>
        <v>107.33786505852026</v>
      </c>
    </row>
    <row r="520" spans="8:9" ht="12.75">
      <c r="H520" s="72">
        <f t="shared" si="17"/>
        <v>0.08660000000000148</v>
      </c>
      <c r="I520" s="77">
        <f t="shared" si="18"/>
        <v>107.34175975933317</v>
      </c>
    </row>
    <row r="521" spans="8:9" ht="12.75">
      <c r="H521" s="72">
        <f t="shared" si="17"/>
        <v>0.08670000000000148</v>
      </c>
      <c r="I521" s="77">
        <f t="shared" si="18"/>
        <v>107.34567134234112</v>
      </c>
    </row>
    <row r="522" spans="8:9" ht="12.75">
      <c r="H522" s="72">
        <f t="shared" si="17"/>
        <v>0.08680000000000149</v>
      </c>
      <c r="I522" s="77">
        <f t="shared" si="18"/>
        <v>107.34959982198507</v>
      </c>
    </row>
    <row r="523" spans="8:9" ht="12.75">
      <c r="H523" s="72">
        <f t="shared" si="17"/>
        <v>0.08690000000000149</v>
      </c>
      <c r="I523" s="77">
        <f t="shared" si="18"/>
        <v>107.35354521253385</v>
      </c>
    </row>
    <row r="524" spans="8:9" ht="12.75">
      <c r="H524" s="72">
        <f t="shared" si="17"/>
        <v>0.08700000000000149</v>
      </c>
      <c r="I524" s="77">
        <f t="shared" si="18"/>
        <v>107.35750752808394</v>
      </c>
    </row>
    <row r="525" spans="8:9" ht="12.75">
      <c r="H525" s="72">
        <f t="shared" si="17"/>
        <v>0.0871000000000015</v>
      </c>
      <c r="I525" s="77">
        <f t="shared" si="18"/>
        <v>107.36148678255995</v>
      </c>
    </row>
    <row r="526" spans="8:9" ht="12.75">
      <c r="H526" s="72">
        <f t="shared" si="17"/>
        <v>0.0872000000000015</v>
      </c>
      <c r="I526" s="77">
        <f t="shared" si="18"/>
        <v>107.36548298971752</v>
      </c>
    </row>
    <row r="527" spans="8:9" ht="12.75">
      <c r="H527" s="72">
        <f t="shared" si="17"/>
        <v>0.0873000000000015</v>
      </c>
      <c r="I527" s="77">
        <f t="shared" si="18"/>
        <v>107.36949616313973</v>
      </c>
    </row>
    <row r="528" spans="8:9" ht="12.75">
      <c r="H528" s="72">
        <f t="shared" si="17"/>
        <v>0.0874000000000015</v>
      </c>
      <c r="I528" s="77">
        <f t="shared" si="18"/>
        <v>107.37352631624117</v>
      </c>
    </row>
    <row r="529" spans="8:9" ht="12.75">
      <c r="H529" s="72">
        <f t="shared" si="17"/>
        <v>0.08750000000000151</v>
      </c>
      <c r="I529" s="77">
        <f t="shared" si="18"/>
        <v>107.37757346226726</v>
      </c>
    </row>
    <row r="530" spans="8:9" ht="12.75">
      <c r="H530" s="72">
        <f t="shared" si="17"/>
        <v>0.08760000000000151</v>
      </c>
      <c r="I530" s="77">
        <f t="shared" si="18"/>
        <v>107.38163761429541</v>
      </c>
    </row>
    <row r="531" spans="8:9" ht="12.75">
      <c r="H531" s="72">
        <f t="shared" si="17"/>
        <v>0.08770000000000151</v>
      </c>
      <c r="I531" s="77">
        <f t="shared" si="18"/>
        <v>107.3857187852334</v>
      </c>
    </row>
    <row r="532" spans="8:9" ht="12.75">
      <c r="H532" s="72">
        <f t="shared" si="17"/>
        <v>0.08780000000000152</v>
      </c>
      <c r="I532" s="77">
        <f t="shared" si="18"/>
        <v>107.389816987823</v>
      </c>
    </row>
    <row r="533" spans="8:9" ht="12.75">
      <c r="H533" s="72">
        <f t="shared" si="17"/>
        <v>0.08790000000000152</v>
      </c>
      <c r="I533" s="77">
        <f t="shared" si="18"/>
        <v>107.3939322346389</v>
      </c>
    </row>
    <row r="534" spans="8:9" ht="12.75">
      <c r="H534" s="72">
        <f t="shared" si="17"/>
        <v>0.08800000000000152</v>
      </c>
      <c r="I534" s="77">
        <f t="shared" si="18"/>
        <v>107.39806453808978</v>
      </c>
    </row>
    <row r="535" spans="8:9" ht="12.75">
      <c r="H535" s="72">
        <f t="shared" si="17"/>
        <v>0.08810000000000152</v>
      </c>
      <c r="I535" s="77">
        <f t="shared" si="18"/>
        <v>107.40221391041678</v>
      </c>
    </row>
    <row r="536" spans="8:9" ht="12.75">
      <c r="H536" s="72">
        <f t="shared" si="17"/>
        <v>0.08820000000000153</v>
      </c>
      <c r="I536" s="77">
        <f t="shared" si="18"/>
        <v>107.40638036369751</v>
      </c>
    </row>
    <row r="537" spans="8:9" ht="12.75">
      <c r="H537" s="72">
        <f t="shared" si="17"/>
        <v>0.08830000000000153</v>
      </c>
      <c r="I537" s="77">
        <f t="shared" si="18"/>
        <v>107.41056390984568</v>
      </c>
    </row>
    <row r="538" spans="8:9" ht="12.75">
      <c r="H538" s="72">
        <f t="shared" si="17"/>
        <v>0.08840000000000153</v>
      </c>
      <c r="I538" s="77">
        <f t="shared" si="18"/>
        <v>107.41476456060832</v>
      </c>
    </row>
    <row r="539" spans="8:9" ht="12.75">
      <c r="H539" s="72">
        <f t="shared" si="17"/>
        <v>0.08850000000000154</v>
      </c>
      <c r="I539" s="77">
        <f t="shared" si="18"/>
        <v>107.41898232757217</v>
      </c>
    </row>
    <row r="540" spans="8:9" ht="12.75">
      <c r="H540" s="72">
        <f t="shared" si="17"/>
        <v>0.08860000000000154</v>
      </c>
      <c r="I540" s="77">
        <f t="shared" si="18"/>
        <v>107.42321722215956</v>
      </c>
    </row>
    <row r="541" spans="8:9" ht="12.75">
      <c r="H541" s="72">
        <f t="shared" si="17"/>
        <v>0.08870000000000154</v>
      </c>
      <c r="I541" s="77">
        <f t="shared" si="18"/>
        <v>107.42746925563029</v>
      </c>
    </row>
    <row r="542" spans="8:9" ht="12.75">
      <c r="H542" s="72">
        <f t="shared" si="17"/>
        <v>0.08880000000000154</v>
      </c>
      <c r="I542" s="77">
        <f t="shared" si="18"/>
        <v>107.43173843908244</v>
      </c>
    </row>
    <row r="543" spans="8:9" ht="12.75">
      <c r="H543" s="72">
        <f t="shared" si="17"/>
        <v>0.08890000000000155</v>
      </c>
      <c r="I543" s="77">
        <f t="shared" si="18"/>
        <v>107.43602478345406</v>
      </c>
    </row>
    <row r="544" spans="8:9" ht="12.75">
      <c r="H544" s="72">
        <f t="shared" si="17"/>
        <v>0.08900000000000155</v>
      </c>
      <c r="I544" s="77">
        <f t="shared" si="18"/>
        <v>107.44032829952152</v>
      </c>
    </row>
    <row r="545" spans="8:9" ht="12.75">
      <c r="H545" s="72">
        <f t="shared" si="17"/>
        <v>0.08910000000000155</v>
      </c>
      <c r="I545" s="77">
        <f t="shared" si="18"/>
        <v>107.44464899790273</v>
      </c>
    </row>
    <row r="546" spans="8:9" ht="12.75">
      <c r="H546" s="72">
        <f t="shared" si="17"/>
        <v>0.08920000000000156</v>
      </c>
      <c r="I546" s="77">
        <f t="shared" si="18"/>
        <v>107.44898688905505</v>
      </c>
    </row>
    <row r="547" spans="8:9" ht="12.75">
      <c r="H547" s="72">
        <f t="shared" si="17"/>
        <v>0.08930000000000156</v>
      </c>
      <c r="I547" s="77">
        <f t="shared" si="18"/>
        <v>107.45334198327714</v>
      </c>
    </row>
    <row r="548" spans="8:9" ht="12.75">
      <c r="H548" s="72">
        <f t="shared" si="17"/>
        <v>0.08940000000000156</v>
      </c>
      <c r="I548" s="77">
        <f t="shared" si="18"/>
        <v>107.45771429070965</v>
      </c>
    </row>
    <row r="549" spans="8:9" ht="12.75">
      <c r="H549" s="72">
        <f t="shared" si="17"/>
        <v>0.08950000000000156</v>
      </c>
      <c r="I549" s="77">
        <f t="shared" si="18"/>
        <v>107.46210382133677</v>
      </c>
    </row>
    <row r="550" spans="8:9" ht="12.75">
      <c r="H550" s="72">
        <f t="shared" si="17"/>
        <v>0.08960000000000157</v>
      </c>
      <c r="I550" s="77">
        <f t="shared" si="18"/>
        <v>107.46651058498333</v>
      </c>
    </row>
    <row r="551" spans="8:9" ht="12.75">
      <c r="H551" s="72">
        <f t="shared" si="17"/>
        <v>0.08970000000000157</v>
      </c>
      <c r="I551" s="77">
        <f t="shared" si="18"/>
        <v>107.4709345913202</v>
      </c>
    </row>
    <row r="552" spans="8:9" ht="12.75">
      <c r="H552" s="72">
        <f t="shared" si="17"/>
        <v>0.08980000000000157</v>
      </c>
      <c r="I552" s="77">
        <f t="shared" si="18"/>
        <v>107.4753758498623</v>
      </c>
    </row>
    <row r="553" spans="8:9" ht="12.75">
      <c r="H553" s="72">
        <f t="shared" si="17"/>
        <v>0.08990000000000158</v>
      </c>
      <c r="I553" s="77">
        <f t="shared" si="18"/>
        <v>107.47983436996674</v>
      </c>
    </row>
    <row r="554" spans="8:9" ht="12.75">
      <c r="H554" s="72">
        <f t="shared" si="17"/>
        <v>0.09000000000000158</v>
      </c>
      <c r="I554" s="77">
        <f t="shared" si="18"/>
        <v>107.4843101608401</v>
      </c>
    </row>
    <row r="555" spans="8:9" ht="12.75">
      <c r="H555" s="72">
        <f t="shared" si="17"/>
        <v>0.09010000000000158</v>
      </c>
      <c r="I555" s="77">
        <f t="shared" si="18"/>
        <v>107.48880323153116</v>
      </c>
    </row>
    <row r="556" spans="8:9" ht="12.75">
      <c r="H556" s="72">
        <f t="shared" si="17"/>
        <v>0.09020000000000158</v>
      </c>
      <c r="I556" s="77">
        <f t="shared" si="18"/>
        <v>107.49331359093799</v>
      </c>
    </row>
    <row r="557" spans="8:9" ht="12.75">
      <c r="H557" s="72">
        <f t="shared" si="17"/>
        <v>0.09030000000000159</v>
      </c>
      <c r="I557" s="77">
        <f t="shared" si="18"/>
        <v>107.49784124780444</v>
      </c>
    </row>
    <row r="558" spans="8:9" ht="12.75">
      <c r="H558" s="72">
        <f t="shared" si="17"/>
        <v>0.09040000000000159</v>
      </c>
      <c r="I558" s="77">
        <f t="shared" si="18"/>
        <v>107.50238621072253</v>
      </c>
    </row>
    <row r="559" spans="8:9" ht="12.75">
      <c r="H559" s="72">
        <f t="shared" si="17"/>
        <v>0.09050000000000159</v>
      </c>
      <c r="I559" s="77">
        <f t="shared" si="18"/>
        <v>107.50694848813419</v>
      </c>
    </row>
    <row r="560" spans="8:9" ht="12.75">
      <c r="H560" s="72">
        <f t="shared" si="17"/>
        <v>0.0906000000000016</v>
      </c>
      <c r="I560" s="77">
        <f t="shared" si="18"/>
        <v>107.5115280883274</v>
      </c>
    </row>
    <row r="561" spans="8:9" ht="12.75">
      <c r="H561" s="72">
        <f t="shared" si="17"/>
        <v>0.0907000000000016</v>
      </c>
      <c r="I561" s="77">
        <f t="shared" si="18"/>
        <v>107.5161250194426</v>
      </c>
    </row>
    <row r="562" spans="8:9" ht="12.75">
      <c r="H562" s="72">
        <f t="shared" si="17"/>
        <v>0.0908000000000016</v>
      </c>
      <c r="I562" s="77">
        <f t="shared" si="18"/>
        <v>107.52073928946879</v>
      </c>
    </row>
    <row r="563" spans="8:9" ht="12.75">
      <c r="H563" s="72">
        <f t="shared" si="17"/>
        <v>0.0909000000000016</v>
      </c>
      <c r="I563" s="77">
        <f t="shared" si="18"/>
        <v>107.52537090624605</v>
      </c>
    </row>
    <row r="564" spans="8:9" ht="12.75">
      <c r="H564" s="72">
        <f t="shared" si="17"/>
        <v>0.09100000000000161</v>
      </c>
      <c r="I564" s="77">
        <f t="shared" si="18"/>
        <v>107.53001987746734</v>
      </c>
    </row>
    <row r="565" spans="8:9" ht="12.75">
      <c r="H565" s="72">
        <f t="shared" si="17"/>
        <v>0.09110000000000161</v>
      </c>
      <c r="I565" s="77">
        <f t="shared" si="18"/>
        <v>107.53468621067555</v>
      </c>
    </row>
    <row r="566" spans="8:9" ht="12.75">
      <c r="H566" s="72">
        <f t="shared" si="17"/>
        <v>0.09120000000000161</v>
      </c>
      <c r="I566" s="77">
        <f t="shared" si="18"/>
        <v>107.53936991326736</v>
      </c>
    </row>
    <row r="567" spans="8:9" ht="12.75">
      <c r="H567" s="72">
        <f t="shared" si="17"/>
        <v>0.09130000000000162</v>
      </c>
      <c r="I567" s="77">
        <f t="shared" si="18"/>
        <v>107.54407099249306</v>
      </c>
    </row>
    <row r="568" spans="8:9" ht="12.75">
      <c r="H568" s="72">
        <f t="shared" si="17"/>
        <v>0.09140000000000162</v>
      </c>
      <c r="I568" s="77">
        <f t="shared" si="18"/>
        <v>107.5487894554567</v>
      </c>
    </row>
    <row r="569" spans="8:9" ht="12.75">
      <c r="H569" s="72">
        <f t="shared" si="17"/>
        <v>0.09150000000000162</v>
      </c>
      <c r="I569" s="77">
        <f t="shared" si="18"/>
        <v>107.55352530911614</v>
      </c>
    </row>
    <row r="570" spans="8:9" ht="12.75">
      <c r="H570" s="72">
        <f t="shared" si="17"/>
        <v>0.09160000000000162</v>
      </c>
      <c r="I570" s="77">
        <f t="shared" si="18"/>
        <v>107.5582785602844</v>
      </c>
    </row>
    <row r="571" spans="8:9" ht="12.75">
      <c r="H571" s="72">
        <f t="shared" si="17"/>
        <v>0.09170000000000163</v>
      </c>
      <c r="I571" s="77">
        <f t="shared" si="18"/>
        <v>107.56304921563083</v>
      </c>
    </row>
    <row r="572" spans="8:9" ht="12.75">
      <c r="H572" s="72">
        <f t="shared" si="17"/>
        <v>0.09180000000000163</v>
      </c>
      <c r="I572" s="77">
        <f t="shared" si="18"/>
        <v>107.5678372816808</v>
      </c>
    </row>
    <row r="573" spans="8:9" ht="12.75">
      <c r="H573" s="72">
        <f t="shared" si="17"/>
        <v>0.09190000000000163</v>
      </c>
      <c r="I573" s="77">
        <f t="shared" si="18"/>
        <v>107.57264276481669</v>
      </c>
    </row>
    <row r="574" spans="8:9" ht="12.75">
      <c r="H574" s="72">
        <f t="shared" si="17"/>
        <v>0.09200000000000164</v>
      </c>
      <c r="I574" s="77">
        <f t="shared" si="18"/>
        <v>107.57746567127788</v>
      </c>
    </row>
    <row r="575" spans="8:9" ht="12.75">
      <c r="H575" s="72">
        <f t="shared" si="17"/>
        <v>0.09210000000000164</v>
      </c>
      <c r="I575" s="77">
        <f t="shared" si="18"/>
        <v>107.58230600716342</v>
      </c>
    </row>
    <row r="576" spans="8:9" ht="12.75">
      <c r="H576" s="72">
        <f t="shared" si="17"/>
        <v>0.09220000000000164</v>
      </c>
      <c r="I576" s="77">
        <f t="shared" si="18"/>
        <v>107.5871637784287</v>
      </c>
    </row>
    <row r="577" spans="8:9" ht="12.75">
      <c r="H577" s="72">
        <f t="shared" si="17"/>
        <v>0.09230000000000164</v>
      </c>
      <c r="I577" s="77">
        <f t="shared" si="18"/>
        <v>107.59203899089061</v>
      </c>
    </row>
    <row r="578" spans="8:9" ht="12.75">
      <c r="H578" s="72">
        <f t="shared" si="17"/>
        <v>0.09240000000000165</v>
      </c>
      <c r="I578" s="77">
        <f t="shared" si="18"/>
        <v>107.59693165022532</v>
      </c>
    </row>
    <row r="579" spans="8:9" ht="12.75">
      <c r="H579" s="72">
        <f t="shared" si="17"/>
        <v>0.09250000000000165</v>
      </c>
      <c r="I579" s="77">
        <f t="shared" si="18"/>
        <v>107.60184176196913</v>
      </c>
    </row>
    <row r="580" spans="8:9" ht="12.75">
      <c r="H580" s="72">
        <f t="shared" si="17"/>
        <v>0.09260000000000165</v>
      </c>
      <c r="I580" s="77">
        <f t="shared" si="18"/>
        <v>107.6067693315199</v>
      </c>
    </row>
    <row r="581" spans="8:9" ht="12.75">
      <c r="H581" s="72">
        <f t="shared" si="17"/>
        <v>0.09270000000000166</v>
      </c>
      <c r="I581" s="77">
        <f t="shared" si="18"/>
        <v>107.61171436413724</v>
      </c>
    </row>
    <row r="582" spans="8:9" ht="12.75">
      <c r="H582" s="72">
        <f aca="true" t="shared" si="19" ref="H582:H645">H581+0.0001</f>
        <v>0.09280000000000166</v>
      </c>
      <c r="I582" s="77">
        <f aca="true" t="shared" si="20" ref="I582:I645">BlackScholesPut($C$7,$C$8,$C$9,$C$10,H582)</f>
        <v>107.61667686494411</v>
      </c>
    </row>
    <row r="583" spans="8:9" ht="12.75">
      <c r="H583" s="72">
        <f t="shared" si="19"/>
        <v>0.09290000000000166</v>
      </c>
      <c r="I583" s="77">
        <f t="shared" si="20"/>
        <v>107.62165683892431</v>
      </c>
    </row>
    <row r="584" spans="8:9" ht="12.75">
      <c r="H584" s="72">
        <f t="shared" si="19"/>
        <v>0.09300000000000166</v>
      </c>
      <c r="I584" s="77">
        <f t="shared" si="20"/>
        <v>107.62665429092681</v>
      </c>
    </row>
    <row r="585" spans="8:9" ht="12.75">
      <c r="H585" s="72">
        <f t="shared" si="19"/>
        <v>0.09310000000000167</v>
      </c>
      <c r="I585" s="77">
        <f t="shared" si="20"/>
        <v>107.63166922566438</v>
      </c>
    </row>
    <row r="586" spans="8:9" ht="12.75">
      <c r="H586" s="72">
        <f t="shared" si="19"/>
        <v>0.09320000000000167</v>
      </c>
      <c r="I586" s="77">
        <f t="shared" si="20"/>
        <v>107.63670164771565</v>
      </c>
    </row>
    <row r="587" spans="8:9" ht="12.75">
      <c r="H587" s="72">
        <f t="shared" si="19"/>
        <v>0.09330000000000167</v>
      </c>
      <c r="I587" s="77">
        <f t="shared" si="20"/>
        <v>107.64175156152396</v>
      </c>
    </row>
    <row r="588" spans="8:9" ht="12.75">
      <c r="H588" s="72">
        <f t="shared" si="19"/>
        <v>0.09340000000000168</v>
      </c>
      <c r="I588" s="77">
        <f t="shared" si="20"/>
        <v>107.64681897139667</v>
      </c>
    </row>
    <row r="589" spans="8:9" ht="12.75">
      <c r="H589" s="72">
        <f t="shared" si="19"/>
        <v>0.09350000000000168</v>
      </c>
      <c r="I589" s="77">
        <f t="shared" si="20"/>
        <v>107.651903881512</v>
      </c>
    </row>
    <row r="590" spans="8:9" ht="12.75">
      <c r="H590" s="72">
        <f t="shared" si="19"/>
        <v>0.09360000000000168</v>
      </c>
      <c r="I590" s="77">
        <f t="shared" si="20"/>
        <v>107.65700629591197</v>
      </c>
    </row>
    <row r="591" spans="8:9" ht="12.75">
      <c r="H591" s="72">
        <f t="shared" si="19"/>
        <v>0.09370000000000168</v>
      </c>
      <c r="I591" s="77">
        <f t="shared" si="20"/>
        <v>107.66212621850786</v>
      </c>
    </row>
    <row r="592" spans="8:9" ht="12.75">
      <c r="H592" s="72">
        <f t="shared" si="19"/>
        <v>0.09380000000000169</v>
      </c>
      <c r="I592" s="77">
        <f t="shared" si="20"/>
        <v>107.66726365307932</v>
      </c>
    </row>
    <row r="593" spans="8:9" ht="12.75">
      <c r="H593" s="72">
        <f t="shared" si="19"/>
        <v>0.09390000000000169</v>
      </c>
      <c r="I593" s="77">
        <f t="shared" si="20"/>
        <v>107.67241860327499</v>
      </c>
    </row>
    <row r="594" spans="8:9" ht="12.75">
      <c r="H594" s="72">
        <f t="shared" si="19"/>
        <v>0.0940000000000017</v>
      </c>
      <c r="I594" s="77">
        <f t="shared" si="20"/>
        <v>107.6775910726135</v>
      </c>
    </row>
    <row r="595" spans="8:9" ht="12.75">
      <c r="H595" s="72">
        <f t="shared" si="19"/>
        <v>0.0941000000000017</v>
      </c>
      <c r="I595" s="77">
        <f t="shared" si="20"/>
        <v>107.68278106448315</v>
      </c>
    </row>
    <row r="596" spans="8:9" ht="12.75">
      <c r="H596" s="72">
        <f t="shared" si="19"/>
        <v>0.0942000000000017</v>
      </c>
      <c r="I596" s="77">
        <f t="shared" si="20"/>
        <v>107.68798858214359</v>
      </c>
    </row>
    <row r="597" spans="8:9" ht="12.75">
      <c r="H597" s="72">
        <f t="shared" si="19"/>
        <v>0.0943000000000017</v>
      </c>
      <c r="I597" s="77">
        <f t="shared" si="20"/>
        <v>107.69321362872665</v>
      </c>
    </row>
    <row r="598" spans="8:9" ht="12.75">
      <c r="H598" s="72">
        <f t="shared" si="19"/>
        <v>0.0944000000000017</v>
      </c>
      <c r="I598" s="77">
        <f t="shared" si="20"/>
        <v>107.69845620723481</v>
      </c>
    </row>
    <row r="599" spans="8:9" ht="12.75">
      <c r="H599" s="72">
        <f t="shared" si="19"/>
        <v>0.09450000000000171</v>
      </c>
      <c r="I599" s="77">
        <f t="shared" si="20"/>
        <v>107.70371632054412</v>
      </c>
    </row>
    <row r="600" spans="8:9" ht="12.75">
      <c r="H600" s="72">
        <f t="shared" si="19"/>
        <v>0.09460000000000171</v>
      </c>
      <c r="I600" s="77">
        <f t="shared" si="20"/>
        <v>107.70899397140397</v>
      </c>
    </row>
    <row r="601" spans="8:9" ht="12.75">
      <c r="H601" s="72">
        <f t="shared" si="19"/>
        <v>0.09470000000000171</v>
      </c>
      <c r="I601" s="77">
        <f t="shared" si="20"/>
        <v>107.71428916243781</v>
      </c>
    </row>
    <row r="602" spans="8:9" ht="12.75">
      <c r="H602" s="72">
        <f t="shared" si="19"/>
        <v>0.09480000000000172</v>
      </c>
      <c r="I602" s="77">
        <f t="shared" si="20"/>
        <v>107.7196018961431</v>
      </c>
    </row>
    <row r="603" spans="8:9" ht="12.75">
      <c r="H603" s="72">
        <f t="shared" si="19"/>
        <v>0.09490000000000172</v>
      </c>
      <c r="I603" s="77">
        <f t="shared" si="20"/>
        <v>107.7249321748925</v>
      </c>
    </row>
    <row r="604" spans="8:9" ht="12.75">
      <c r="H604" s="72">
        <f t="shared" si="19"/>
        <v>0.09500000000000172</v>
      </c>
      <c r="I604" s="77">
        <f t="shared" si="20"/>
        <v>107.73028000093541</v>
      </c>
    </row>
    <row r="605" spans="8:9" ht="12.75">
      <c r="H605" s="72">
        <f t="shared" si="19"/>
        <v>0.09510000000000172</v>
      </c>
      <c r="I605" s="77">
        <f t="shared" si="20"/>
        <v>107.73564537639595</v>
      </c>
    </row>
    <row r="606" spans="8:9" ht="12.75">
      <c r="H606" s="72">
        <f t="shared" si="19"/>
        <v>0.09520000000000173</v>
      </c>
      <c r="I606" s="77">
        <f t="shared" si="20"/>
        <v>107.74102830327615</v>
      </c>
    </row>
    <row r="607" spans="8:9" ht="12.75">
      <c r="H607" s="72">
        <f t="shared" si="19"/>
        <v>0.09530000000000173</v>
      </c>
      <c r="I607" s="77">
        <f t="shared" si="20"/>
        <v>107.74642878345526</v>
      </c>
    </row>
    <row r="608" spans="8:9" ht="12.75">
      <c r="H608" s="72">
        <f t="shared" si="19"/>
        <v>0.09540000000000173</v>
      </c>
      <c r="I608" s="77">
        <f t="shared" si="20"/>
        <v>107.751846818692</v>
      </c>
    </row>
    <row r="609" spans="8:9" ht="12.75">
      <c r="H609" s="72">
        <f t="shared" si="19"/>
        <v>0.09550000000000174</v>
      </c>
      <c r="I609" s="77">
        <f t="shared" si="20"/>
        <v>107.75728241062029</v>
      </c>
    </row>
    <row r="610" spans="8:9" ht="12.75">
      <c r="H610" s="72">
        <f t="shared" si="19"/>
        <v>0.09560000000000174</v>
      </c>
      <c r="I610" s="77">
        <f t="shared" si="20"/>
        <v>107.76273556075785</v>
      </c>
    </row>
    <row r="611" spans="8:9" ht="12.75">
      <c r="H611" s="72">
        <f t="shared" si="19"/>
        <v>0.09570000000000174</v>
      </c>
      <c r="I611" s="77">
        <f t="shared" si="20"/>
        <v>107.76820627049892</v>
      </c>
    </row>
    <row r="612" spans="8:9" ht="12.75">
      <c r="H612" s="72">
        <f t="shared" si="19"/>
        <v>0.09580000000000174</v>
      </c>
      <c r="I612" s="77">
        <f t="shared" si="20"/>
        <v>107.77369454111954</v>
      </c>
    </row>
    <row r="613" spans="8:9" ht="12.75">
      <c r="H613" s="72">
        <f t="shared" si="19"/>
        <v>0.09590000000000175</v>
      </c>
      <c r="I613" s="77">
        <f t="shared" si="20"/>
        <v>107.77920037377703</v>
      </c>
    </row>
    <row r="614" spans="8:9" ht="12.75">
      <c r="H614" s="72">
        <f t="shared" si="19"/>
        <v>0.09600000000000175</v>
      </c>
      <c r="I614" s="77">
        <f t="shared" si="20"/>
        <v>107.78472376951004</v>
      </c>
    </row>
    <row r="615" spans="8:9" ht="12.75">
      <c r="H615" s="72">
        <f t="shared" si="19"/>
        <v>0.09610000000000175</v>
      </c>
      <c r="I615" s="77">
        <f t="shared" si="20"/>
        <v>107.79026472923965</v>
      </c>
    </row>
    <row r="616" spans="8:9" ht="12.75">
      <c r="H616" s="72">
        <f t="shared" si="19"/>
        <v>0.09620000000000176</v>
      </c>
      <c r="I616" s="77">
        <f t="shared" si="20"/>
        <v>107.79582325376919</v>
      </c>
    </row>
    <row r="617" spans="8:9" ht="12.75">
      <c r="H617" s="72">
        <f t="shared" si="19"/>
        <v>0.09630000000000176</v>
      </c>
      <c r="I617" s="77">
        <f t="shared" si="20"/>
        <v>107.80139934378712</v>
      </c>
    </row>
    <row r="618" spans="8:9" ht="12.75">
      <c r="H618" s="72">
        <f t="shared" si="19"/>
        <v>0.09640000000000176</v>
      </c>
      <c r="I618" s="77">
        <f t="shared" si="20"/>
        <v>107.80699299986372</v>
      </c>
    </row>
    <row r="619" spans="8:9" ht="12.75">
      <c r="H619" s="72">
        <f t="shared" si="19"/>
        <v>0.09650000000000176</v>
      </c>
      <c r="I619" s="77">
        <f t="shared" si="20"/>
        <v>107.8126042224551</v>
      </c>
    </row>
    <row r="620" spans="8:9" ht="12.75">
      <c r="H620" s="72">
        <f t="shared" si="19"/>
        <v>0.09660000000000177</v>
      </c>
      <c r="I620" s="77">
        <f t="shared" si="20"/>
        <v>107.81823301190275</v>
      </c>
    </row>
    <row r="621" spans="8:9" ht="12.75">
      <c r="H621" s="72">
        <f t="shared" si="19"/>
        <v>0.09670000000000177</v>
      </c>
      <c r="I621" s="77">
        <f t="shared" si="20"/>
        <v>107.82387936843361</v>
      </c>
    </row>
    <row r="622" spans="8:9" ht="12.75">
      <c r="H622" s="72">
        <f t="shared" si="19"/>
        <v>0.09680000000000177</v>
      </c>
      <c r="I622" s="77">
        <f t="shared" si="20"/>
        <v>107.82954329216113</v>
      </c>
    </row>
    <row r="623" spans="8:9" ht="12.75">
      <c r="H623" s="72">
        <f t="shared" si="19"/>
        <v>0.09690000000000178</v>
      </c>
      <c r="I623" s="77">
        <f t="shared" si="20"/>
        <v>107.83522478308669</v>
      </c>
    </row>
    <row r="624" spans="8:9" ht="12.75">
      <c r="H624" s="72">
        <f t="shared" si="19"/>
        <v>0.09700000000000178</v>
      </c>
      <c r="I624" s="77">
        <f t="shared" si="20"/>
        <v>107.84092384109636</v>
      </c>
    </row>
    <row r="625" spans="8:9" ht="12.75">
      <c r="H625" s="72">
        <f t="shared" si="19"/>
        <v>0.09710000000000178</v>
      </c>
      <c r="I625" s="77">
        <f t="shared" si="20"/>
        <v>107.84664046596731</v>
      </c>
    </row>
    <row r="626" spans="8:9" ht="12.75">
      <c r="H626" s="72">
        <f t="shared" si="19"/>
        <v>0.09720000000000178</v>
      </c>
      <c r="I626" s="77">
        <f t="shared" si="20"/>
        <v>107.85237465736395</v>
      </c>
    </row>
    <row r="627" spans="8:9" ht="12.75">
      <c r="H627" s="72">
        <f t="shared" si="19"/>
        <v>0.09730000000000179</v>
      </c>
      <c r="I627" s="77">
        <f t="shared" si="20"/>
        <v>107.85812641484063</v>
      </c>
    </row>
    <row r="628" spans="8:9" ht="12.75">
      <c r="H628" s="72">
        <f t="shared" si="19"/>
        <v>0.09740000000000179</v>
      </c>
      <c r="I628" s="77">
        <f t="shared" si="20"/>
        <v>107.8638957378414</v>
      </c>
    </row>
    <row r="629" spans="8:9" ht="12.75">
      <c r="H629" s="72">
        <f t="shared" si="19"/>
        <v>0.0975000000000018</v>
      </c>
      <c r="I629" s="77">
        <f t="shared" si="20"/>
        <v>107.86968262570053</v>
      </c>
    </row>
    <row r="630" spans="8:9" ht="12.75">
      <c r="H630" s="72">
        <f t="shared" si="19"/>
        <v>0.0976000000000018</v>
      </c>
      <c r="I630" s="77">
        <f t="shared" si="20"/>
        <v>107.87548707764313</v>
      </c>
    </row>
    <row r="631" spans="8:9" ht="12.75">
      <c r="H631" s="72">
        <f t="shared" si="19"/>
        <v>0.0977000000000018</v>
      </c>
      <c r="I631" s="77">
        <f t="shared" si="20"/>
        <v>107.88130909278675</v>
      </c>
    </row>
    <row r="632" spans="8:9" ht="12.75">
      <c r="H632" s="72">
        <f t="shared" si="19"/>
        <v>0.0978000000000018</v>
      </c>
      <c r="I632" s="77">
        <f t="shared" si="20"/>
        <v>107.88714867014005</v>
      </c>
    </row>
    <row r="633" spans="8:9" ht="12.75">
      <c r="H633" s="72">
        <f t="shared" si="19"/>
        <v>0.0979000000000018</v>
      </c>
      <c r="I633" s="77">
        <f t="shared" si="20"/>
        <v>107.8930058086055</v>
      </c>
    </row>
    <row r="634" spans="8:9" ht="12.75">
      <c r="H634" s="72">
        <f t="shared" si="19"/>
        <v>0.09800000000000181</v>
      </c>
      <c r="I634" s="77">
        <f t="shared" si="20"/>
        <v>107.898880506978</v>
      </c>
    </row>
    <row r="635" spans="8:9" ht="12.75">
      <c r="H635" s="72">
        <f t="shared" si="19"/>
        <v>0.09810000000000181</v>
      </c>
      <c r="I635" s="77">
        <f t="shared" si="20"/>
        <v>107.90477276394677</v>
      </c>
    </row>
    <row r="636" spans="8:9" ht="12.75">
      <c r="H636" s="72">
        <f t="shared" si="19"/>
        <v>0.09820000000000181</v>
      </c>
      <c r="I636" s="77">
        <f t="shared" si="20"/>
        <v>107.91068257809593</v>
      </c>
    </row>
    <row r="637" spans="8:9" ht="12.75">
      <c r="H637" s="72">
        <f t="shared" si="19"/>
        <v>0.09830000000000182</v>
      </c>
      <c r="I637" s="77">
        <f t="shared" si="20"/>
        <v>107.91660994790323</v>
      </c>
    </row>
    <row r="638" spans="8:9" ht="12.75">
      <c r="H638" s="72">
        <f t="shared" si="19"/>
        <v>0.09840000000000182</v>
      </c>
      <c r="I638" s="77">
        <f t="shared" si="20"/>
        <v>107.92255487174339</v>
      </c>
    </row>
    <row r="639" spans="8:9" ht="12.75">
      <c r="H639" s="72">
        <f t="shared" si="19"/>
        <v>0.09850000000000182</v>
      </c>
      <c r="I639" s="77">
        <f t="shared" si="20"/>
        <v>107.92851734788633</v>
      </c>
    </row>
    <row r="640" spans="8:9" ht="12.75">
      <c r="H640" s="72">
        <f t="shared" si="19"/>
        <v>0.09860000000000183</v>
      </c>
      <c r="I640" s="77">
        <f t="shared" si="20"/>
        <v>107.93449737449941</v>
      </c>
    </row>
    <row r="641" spans="8:9" ht="12.75">
      <c r="H641" s="72">
        <f t="shared" si="19"/>
        <v>0.09870000000000183</v>
      </c>
      <c r="I641" s="77">
        <f t="shared" si="20"/>
        <v>107.94049494964702</v>
      </c>
    </row>
    <row r="642" spans="8:9" ht="12.75">
      <c r="H642" s="72">
        <f t="shared" si="19"/>
        <v>0.09880000000000183</v>
      </c>
      <c r="I642" s="77">
        <f t="shared" si="20"/>
        <v>107.94651007129096</v>
      </c>
    </row>
    <row r="643" spans="8:9" ht="12.75">
      <c r="H643" s="72">
        <f t="shared" si="19"/>
        <v>0.09890000000000183</v>
      </c>
      <c r="I643" s="77">
        <f t="shared" si="20"/>
        <v>107.95254273729256</v>
      </c>
    </row>
    <row r="644" spans="8:9" ht="12.75">
      <c r="H644" s="72">
        <f t="shared" si="19"/>
        <v>0.09900000000000184</v>
      </c>
      <c r="I644" s="77">
        <f t="shared" si="20"/>
        <v>107.95859294541037</v>
      </c>
    </row>
    <row r="645" spans="8:9" ht="12.75">
      <c r="H645" s="72">
        <f t="shared" si="19"/>
        <v>0.09910000000000184</v>
      </c>
      <c r="I645" s="77">
        <f t="shared" si="20"/>
        <v>107.96466069330381</v>
      </c>
    </row>
    <row r="646" spans="8:9" ht="12.75">
      <c r="H646" s="72">
        <f aca="true" t="shared" si="21" ref="H646:H709">H645+0.0001</f>
        <v>0.09920000000000184</v>
      </c>
      <c r="I646" s="77">
        <f aca="true" t="shared" si="22" ref="I646:I709">BlackScholesPut($C$7,$C$8,$C$9,$C$10,H646)</f>
        <v>107.97074597853202</v>
      </c>
    </row>
    <row r="647" spans="8:9" ht="12.75">
      <c r="H647" s="72">
        <f t="shared" si="21"/>
        <v>0.09930000000000185</v>
      </c>
      <c r="I647" s="77">
        <f t="shared" si="22"/>
        <v>107.97684879855478</v>
      </c>
    </row>
    <row r="648" spans="8:9" ht="12.75">
      <c r="H648" s="72">
        <f t="shared" si="21"/>
        <v>0.09940000000000185</v>
      </c>
      <c r="I648" s="77">
        <f t="shared" si="22"/>
        <v>107.98296915073206</v>
      </c>
    </row>
    <row r="649" spans="8:9" ht="12.75">
      <c r="H649" s="72">
        <f t="shared" si="21"/>
        <v>0.09950000000000185</v>
      </c>
      <c r="I649" s="77">
        <f t="shared" si="22"/>
        <v>107.98910703232787</v>
      </c>
    </row>
    <row r="650" spans="8:9" ht="12.75">
      <c r="H650" s="72">
        <f t="shared" si="21"/>
        <v>0.09960000000000185</v>
      </c>
      <c r="I650" s="77">
        <f t="shared" si="22"/>
        <v>107.9952624405064</v>
      </c>
    </row>
    <row r="651" spans="8:9" ht="12.75">
      <c r="H651" s="72">
        <f t="shared" si="21"/>
        <v>0.09970000000000186</v>
      </c>
      <c r="I651" s="77">
        <f t="shared" si="22"/>
        <v>108.00143537233384</v>
      </c>
    </row>
    <row r="652" spans="8:9" ht="12.75">
      <c r="H652" s="72">
        <f t="shared" si="21"/>
        <v>0.09980000000000186</v>
      </c>
      <c r="I652" s="77">
        <f t="shared" si="22"/>
        <v>108.00762582478342</v>
      </c>
    </row>
    <row r="653" spans="8:9" ht="12.75">
      <c r="H653" s="72">
        <f t="shared" si="21"/>
        <v>0.09990000000000186</v>
      </c>
      <c r="I653" s="77">
        <f t="shared" si="22"/>
        <v>108.01383379472873</v>
      </c>
    </row>
    <row r="654" spans="8:9" ht="12.75">
      <c r="H654" s="72">
        <f t="shared" si="21"/>
        <v>0.10000000000000187</v>
      </c>
      <c r="I654" s="77">
        <f t="shared" si="22"/>
        <v>108.02005927894993</v>
      </c>
    </row>
    <row r="655" spans="8:9" ht="12.75">
      <c r="H655" s="72">
        <f t="shared" si="21"/>
        <v>0.10010000000000187</v>
      </c>
      <c r="I655" s="77">
        <f t="shared" si="22"/>
        <v>108.02630227413079</v>
      </c>
    </row>
    <row r="656" spans="8:9" ht="12.75">
      <c r="H656" s="72">
        <f t="shared" si="21"/>
        <v>0.10020000000000187</v>
      </c>
      <c r="I656" s="77">
        <f t="shared" si="22"/>
        <v>108.03256277686091</v>
      </c>
    </row>
    <row r="657" spans="8:9" ht="12.75">
      <c r="H657" s="72">
        <f t="shared" si="21"/>
        <v>0.10030000000000187</v>
      </c>
      <c r="I657" s="77">
        <f t="shared" si="22"/>
        <v>108.03884078363694</v>
      </c>
    </row>
    <row r="658" spans="8:9" ht="12.75">
      <c r="H658" s="72">
        <f t="shared" si="21"/>
        <v>0.10040000000000188</v>
      </c>
      <c r="I658" s="77">
        <f t="shared" si="22"/>
        <v>108.04513629086136</v>
      </c>
    </row>
    <row r="659" spans="8:9" ht="12.75">
      <c r="H659" s="72">
        <f t="shared" si="21"/>
        <v>0.10050000000000188</v>
      </c>
      <c r="I659" s="77">
        <f t="shared" si="22"/>
        <v>108.05144929484322</v>
      </c>
    </row>
    <row r="660" spans="8:9" ht="12.75">
      <c r="H660" s="72">
        <f t="shared" si="21"/>
        <v>0.10060000000000188</v>
      </c>
      <c r="I660" s="77">
        <f t="shared" si="22"/>
        <v>108.05777979180039</v>
      </c>
    </row>
    <row r="661" spans="8:9" ht="12.75">
      <c r="H661" s="72">
        <f t="shared" si="21"/>
        <v>0.10070000000000189</v>
      </c>
      <c r="I661" s="77">
        <f t="shared" si="22"/>
        <v>108.06412777785863</v>
      </c>
    </row>
    <row r="662" spans="8:9" ht="12.75">
      <c r="H662" s="72">
        <f t="shared" si="21"/>
        <v>0.10080000000000189</v>
      </c>
      <c r="I662" s="77">
        <f t="shared" si="22"/>
        <v>108.07049324905188</v>
      </c>
    </row>
    <row r="663" spans="8:9" ht="12.75">
      <c r="H663" s="72">
        <f t="shared" si="21"/>
        <v>0.10090000000000189</v>
      </c>
      <c r="I663" s="77">
        <f t="shared" si="22"/>
        <v>108.07687620132447</v>
      </c>
    </row>
    <row r="664" spans="8:9" ht="12.75">
      <c r="H664" s="72">
        <f t="shared" si="21"/>
        <v>0.1010000000000019</v>
      </c>
      <c r="I664" s="77">
        <f t="shared" si="22"/>
        <v>108.08327663052819</v>
      </c>
    </row>
    <row r="665" spans="8:9" ht="12.75">
      <c r="H665" s="72">
        <f t="shared" si="21"/>
        <v>0.1011000000000019</v>
      </c>
      <c r="I665" s="77">
        <f t="shared" si="22"/>
        <v>108.08969453242821</v>
      </c>
    </row>
    <row r="666" spans="8:9" ht="12.75">
      <c r="H666" s="72">
        <f t="shared" si="21"/>
        <v>0.1012000000000019</v>
      </c>
      <c r="I666" s="77">
        <f t="shared" si="22"/>
        <v>108.09612990269943</v>
      </c>
    </row>
    <row r="667" spans="8:9" ht="12.75">
      <c r="H667" s="72">
        <f t="shared" si="21"/>
        <v>0.1013000000000019</v>
      </c>
      <c r="I667" s="77">
        <f t="shared" si="22"/>
        <v>108.10258273692648</v>
      </c>
    </row>
    <row r="668" spans="8:9" ht="12.75">
      <c r="H668" s="72">
        <f t="shared" si="21"/>
        <v>0.1014000000000019</v>
      </c>
      <c r="I668" s="77">
        <f t="shared" si="22"/>
        <v>108.10905303060804</v>
      </c>
    </row>
    <row r="669" spans="8:9" ht="12.75">
      <c r="H669" s="72">
        <f t="shared" si="21"/>
        <v>0.10150000000000191</v>
      </c>
      <c r="I669" s="77">
        <f t="shared" si="22"/>
        <v>108.11554077915412</v>
      </c>
    </row>
    <row r="670" spans="8:9" ht="12.75">
      <c r="H670" s="72">
        <f t="shared" si="21"/>
        <v>0.10160000000000191</v>
      </c>
      <c r="I670" s="77">
        <f t="shared" si="22"/>
        <v>108.12204597788855</v>
      </c>
    </row>
    <row r="671" spans="8:9" ht="12.75">
      <c r="H671" s="72">
        <f t="shared" si="21"/>
        <v>0.10170000000000191</v>
      </c>
      <c r="I671" s="77">
        <f t="shared" si="22"/>
        <v>108.12856862204717</v>
      </c>
    </row>
    <row r="672" spans="8:9" ht="12.75">
      <c r="H672" s="72">
        <f t="shared" si="21"/>
        <v>0.10180000000000192</v>
      </c>
      <c r="I672" s="77">
        <f t="shared" si="22"/>
        <v>108.13510870678101</v>
      </c>
    </row>
    <row r="673" spans="8:9" ht="12.75">
      <c r="H673" s="72">
        <f t="shared" si="21"/>
        <v>0.10190000000000192</v>
      </c>
      <c r="I673" s="77">
        <f t="shared" si="22"/>
        <v>108.14166622715538</v>
      </c>
    </row>
    <row r="674" spans="8:9" ht="12.75">
      <c r="H674" s="72">
        <f t="shared" si="21"/>
        <v>0.10200000000000192</v>
      </c>
      <c r="I674" s="77">
        <f t="shared" si="22"/>
        <v>108.14824117815078</v>
      </c>
    </row>
    <row r="675" spans="8:9" ht="12.75">
      <c r="H675" s="72">
        <f t="shared" si="21"/>
        <v>0.10210000000000193</v>
      </c>
      <c r="I675" s="77">
        <f t="shared" si="22"/>
        <v>108.15483355466176</v>
      </c>
    </row>
    <row r="676" spans="8:9" ht="12.75">
      <c r="H676" s="72">
        <f t="shared" si="21"/>
        <v>0.10220000000000193</v>
      </c>
      <c r="I676" s="77">
        <f t="shared" si="22"/>
        <v>108.16144335150102</v>
      </c>
    </row>
    <row r="677" spans="8:9" ht="12.75">
      <c r="H677" s="72">
        <f t="shared" si="21"/>
        <v>0.10230000000000193</v>
      </c>
      <c r="I677" s="77">
        <f t="shared" si="22"/>
        <v>108.16807056339621</v>
      </c>
    </row>
    <row r="678" spans="8:9" ht="12.75">
      <c r="H678" s="72">
        <f t="shared" si="21"/>
        <v>0.10240000000000193</v>
      </c>
      <c r="I678" s="77">
        <f t="shared" si="22"/>
        <v>108.17471518499315</v>
      </c>
    </row>
    <row r="679" spans="8:9" ht="12.75">
      <c r="H679" s="72">
        <f t="shared" si="21"/>
        <v>0.10250000000000194</v>
      </c>
      <c r="I679" s="77">
        <f t="shared" si="22"/>
        <v>108.18137721085418</v>
      </c>
    </row>
    <row r="680" spans="8:9" ht="12.75">
      <c r="H680" s="72">
        <f t="shared" si="21"/>
        <v>0.10260000000000194</v>
      </c>
      <c r="I680" s="77">
        <f t="shared" si="22"/>
        <v>108.1880566354605</v>
      </c>
    </row>
    <row r="681" spans="8:9" ht="12.75">
      <c r="H681" s="72">
        <f t="shared" si="21"/>
        <v>0.10270000000000194</v>
      </c>
      <c r="I681" s="77">
        <f t="shared" si="22"/>
        <v>108.19475345321098</v>
      </c>
    </row>
    <row r="682" spans="8:9" ht="12.75">
      <c r="H682" s="72">
        <f t="shared" si="21"/>
        <v>0.10280000000000195</v>
      </c>
      <c r="I682" s="77">
        <f t="shared" si="22"/>
        <v>108.20146765842492</v>
      </c>
    </row>
    <row r="683" spans="8:9" ht="12.75">
      <c r="H683" s="72">
        <f t="shared" si="21"/>
        <v>0.10290000000000195</v>
      </c>
      <c r="I683" s="77">
        <f t="shared" si="22"/>
        <v>108.2081992453393</v>
      </c>
    </row>
    <row r="684" spans="8:9" ht="12.75">
      <c r="H684" s="72">
        <f t="shared" si="21"/>
        <v>0.10300000000000195</v>
      </c>
      <c r="I684" s="77">
        <f t="shared" si="22"/>
        <v>108.2149482081129</v>
      </c>
    </row>
    <row r="685" spans="8:9" ht="12.75">
      <c r="H685" s="72">
        <f t="shared" si="21"/>
        <v>0.10310000000000195</v>
      </c>
      <c r="I685" s="77">
        <f t="shared" si="22"/>
        <v>108.221714540824</v>
      </c>
    </row>
    <row r="686" spans="8:9" ht="12.75">
      <c r="H686" s="72">
        <f t="shared" si="21"/>
        <v>0.10320000000000196</v>
      </c>
      <c r="I686" s="77">
        <f t="shared" si="22"/>
        <v>108.22849823747242</v>
      </c>
    </row>
    <row r="687" spans="8:9" ht="12.75">
      <c r="H687" s="72">
        <f t="shared" si="21"/>
        <v>0.10330000000000196</v>
      </c>
      <c r="I687" s="77">
        <f t="shared" si="22"/>
        <v>108.23529929197866</v>
      </c>
    </row>
    <row r="688" spans="8:9" ht="12.75">
      <c r="H688" s="72">
        <f t="shared" si="21"/>
        <v>0.10340000000000196</v>
      </c>
      <c r="I688" s="77">
        <f t="shared" si="22"/>
        <v>108.24211769818635</v>
      </c>
    </row>
    <row r="689" spans="8:9" ht="12.75">
      <c r="H689" s="72">
        <f t="shared" si="21"/>
        <v>0.10350000000000197</v>
      </c>
      <c r="I689" s="77">
        <f t="shared" si="22"/>
        <v>108.24895344986089</v>
      </c>
    </row>
    <row r="690" spans="8:9" ht="12.75">
      <c r="H690" s="72">
        <f t="shared" si="21"/>
        <v>0.10360000000000197</v>
      </c>
      <c r="I690" s="77">
        <f t="shared" si="22"/>
        <v>108.25580654069131</v>
      </c>
    </row>
    <row r="691" spans="8:9" ht="12.75">
      <c r="H691" s="72">
        <f t="shared" si="21"/>
        <v>0.10370000000000197</v>
      </c>
      <c r="I691" s="77">
        <f t="shared" si="22"/>
        <v>108.26267696428954</v>
      </c>
    </row>
    <row r="692" spans="8:9" ht="12.75">
      <c r="H692" s="72">
        <f t="shared" si="21"/>
        <v>0.10380000000000197</v>
      </c>
      <c r="I692" s="77">
        <f t="shared" si="22"/>
        <v>108.26956471419112</v>
      </c>
    </row>
    <row r="693" spans="8:9" ht="12.75">
      <c r="H693" s="72">
        <f t="shared" si="21"/>
        <v>0.10390000000000198</v>
      </c>
      <c r="I693" s="77">
        <f t="shared" si="22"/>
        <v>108.27646978385701</v>
      </c>
    </row>
    <row r="694" spans="8:9" ht="12.75">
      <c r="H694" s="72">
        <f t="shared" si="21"/>
        <v>0.10400000000000198</v>
      </c>
      <c r="I694" s="77">
        <f t="shared" si="22"/>
        <v>108.28339216667223</v>
      </c>
    </row>
    <row r="695" spans="8:9" ht="12.75">
      <c r="H695" s="72">
        <f t="shared" si="21"/>
        <v>0.10410000000000198</v>
      </c>
      <c r="I695" s="77">
        <f t="shared" si="22"/>
        <v>108.2903318559479</v>
      </c>
    </row>
    <row r="696" spans="8:9" ht="12.75">
      <c r="H696" s="72">
        <f t="shared" si="21"/>
        <v>0.10420000000000199</v>
      </c>
      <c r="I696" s="77">
        <f t="shared" si="22"/>
        <v>108.29728884492056</v>
      </c>
    </row>
    <row r="697" spans="8:9" ht="12.75">
      <c r="H697" s="72">
        <f t="shared" si="21"/>
        <v>0.10430000000000199</v>
      </c>
      <c r="I697" s="77">
        <f t="shared" si="22"/>
        <v>108.30426312675286</v>
      </c>
    </row>
    <row r="698" spans="8:9" ht="12.75">
      <c r="H698" s="72">
        <f t="shared" si="21"/>
        <v>0.10440000000000199</v>
      </c>
      <c r="I698" s="77">
        <f t="shared" si="22"/>
        <v>108.31125469453559</v>
      </c>
    </row>
    <row r="699" spans="8:9" ht="12.75">
      <c r="H699" s="72">
        <f t="shared" si="21"/>
        <v>0.104500000000002</v>
      </c>
      <c r="I699" s="77">
        <f t="shared" si="22"/>
        <v>108.31826354128475</v>
      </c>
    </row>
    <row r="700" spans="8:9" ht="12.75">
      <c r="H700" s="72">
        <f t="shared" si="21"/>
        <v>0.104600000000002</v>
      </c>
      <c r="I700" s="77">
        <f t="shared" si="22"/>
        <v>108.32528965994561</v>
      </c>
    </row>
    <row r="701" spans="8:9" ht="12.75">
      <c r="H701" s="72">
        <f t="shared" si="21"/>
        <v>0.104700000000002</v>
      </c>
      <c r="I701" s="77">
        <f t="shared" si="22"/>
        <v>108.33233304339115</v>
      </c>
    </row>
    <row r="702" spans="8:9" ht="12.75">
      <c r="H702" s="72">
        <f t="shared" si="21"/>
        <v>0.104800000000002</v>
      </c>
      <c r="I702" s="77">
        <f t="shared" si="22"/>
        <v>108.33939368442338</v>
      </c>
    </row>
    <row r="703" spans="8:9" ht="12.75">
      <c r="H703" s="72">
        <f t="shared" si="21"/>
        <v>0.104900000000002</v>
      </c>
      <c r="I703" s="77">
        <f t="shared" si="22"/>
        <v>108.34647157577274</v>
      </c>
    </row>
    <row r="704" spans="8:9" ht="12.75">
      <c r="H704" s="72">
        <f t="shared" si="21"/>
        <v>0.10500000000000201</v>
      </c>
      <c r="I704" s="77">
        <f t="shared" si="22"/>
        <v>108.3535667101005</v>
      </c>
    </row>
    <row r="705" spans="8:9" ht="12.75">
      <c r="H705" s="72">
        <f t="shared" si="21"/>
        <v>0.10510000000000201</v>
      </c>
      <c r="I705" s="77">
        <f t="shared" si="22"/>
        <v>108.36067907999632</v>
      </c>
    </row>
    <row r="706" spans="8:9" ht="12.75">
      <c r="H706" s="72">
        <f t="shared" si="21"/>
        <v>0.10520000000000201</v>
      </c>
      <c r="I706" s="77">
        <f t="shared" si="22"/>
        <v>108.36780867798234</v>
      </c>
    </row>
    <row r="707" spans="8:9" ht="12.75">
      <c r="H707" s="72">
        <f t="shared" si="21"/>
        <v>0.10530000000000202</v>
      </c>
      <c r="I707" s="77">
        <f t="shared" si="22"/>
        <v>108.37495549651044</v>
      </c>
    </row>
    <row r="708" spans="8:9" ht="12.75">
      <c r="H708" s="72">
        <f t="shared" si="21"/>
        <v>0.10540000000000202</v>
      </c>
      <c r="I708" s="77">
        <f t="shared" si="22"/>
        <v>108.38211952796337</v>
      </c>
    </row>
    <row r="709" spans="8:9" ht="12.75">
      <c r="H709" s="72">
        <f t="shared" si="21"/>
        <v>0.10550000000000202</v>
      </c>
      <c r="I709" s="77">
        <f t="shared" si="22"/>
        <v>108.38930076465817</v>
      </c>
    </row>
    <row r="710" spans="8:9" ht="12.75">
      <c r="H710" s="72">
        <f aca="true" t="shared" si="23" ref="H710:H773">H709+0.0001</f>
        <v>0.10560000000000203</v>
      </c>
      <c r="I710" s="77">
        <f aca="true" t="shared" si="24" ref="I710:I773">BlackScholesPut($C$7,$C$8,$C$9,$C$10,H710)</f>
        <v>108.39649919884141</v>
      </c>
    </row>
    <row r="711" spans="8:9" ht="12.75">
      <c r="H711" s="72">
        <f t="shared" si="23"/>
        <v>0.10570000000000203</v>
      </c>
      <c r="I711" s="77">
        <f t="shared" si="24"/>
        <v>108.40371482269438</v>
      </c>
    </row>
    <row r="712" spans="8:9" ht="12.75">
      <c r="H712" s="72">
        <f t="shared" si="23"/>
        <v>0.10580000000000203</v>
      </c>
      <c r="I712" s="77">
        <f t="shared" si="24"/>
        <v>108.41094762833131</v>
      </c>
    </row>
    <row r="713" spans="8:9" ht="12.75">
      <c r="H713" s="72">
        <f t="shared" si="23"/>
        <v>0.10590000000000203</v>
      </c>
      <c r="I713" s="77">
        <f t="shared" si="24"/>
        <v>108.41819760779913</v>
      </c>
    </row>
    <row r="714" spans="8:9" ht="12.75">
      <c r="H714" s="72">
        <f t="shared" si="23"/>
        <v>0.10600000000000204</v>
      </c>
      <c r="I714" s="77">
        <f t="shared" si="24"/>
        <v>108.4254647530804</v>
      </c>
    </row>
    <row r="715" spans="8:9" ht="12.75">
      <c r="H715" s="72">
        <f t="shared" si="23"/>
        <v>0.10610000000000204</v>
      </c>
      <c r="I715" s="77">
        <f t="shared" si="24"/>
        <v>108.4327490560911</v>
      </c>
    </row>
    <row r="716" spans="8:9" ht="12.75">
      <c r="H716" s="72">
        <f t="shared" si="23"/>
        <v>0.10620000000000204</v>
      </c>
      <c r="I716" s="77">
        <f t="shared" si="24"/>
        <v>108.44005050868282</v>
      </c>
    </row>
    <row r="717" spans="8:9" ht="12.75">
      <c r="H717" s="72">
        <f t="shared" si="23"/>
        <v>0.10630000000000205</v>
      </c>
      <c r="I717" s="77">
        <f t="shared" si="24"/>
        <v>108.4473691026426</v>
      </c>
    </row>
    <row r="718" spans="8:9" ht="12.75">
      <c r="H718" s="72">
        <f t="shared" si="23"/>
        <v>0.10640000000000205</v>
      </c>
      <c r="I718" s="77">
        <f t="shared" si="24"/>
        <v>108.4547048296929</v>
      </c>
    </row>
    <row r="719" spans="8:9" ht="12.75">
      <c r="H719" s="72">
        <f t="shared" si="23"/>
        <v>0.10650000000000205</v>
      </c>
      <c r="I719" s="77">
        <f t="shared" si="24"/>
        <v>108.46205768149343</v>
      </c>
    </row>
    <row r="720" spans="8:9" ht="12.75">
      <c r="H720" s="72">
        <f t="shared" si="23"/>
        <v>0.10660000000000205</v>
      </c>
      <c r="I720" s="77">
        <f t="shared" si="24"/>
        <v>108.46942764963978</v>
      </c>
    </row>
    <row r="721" spans="8:9" ht="12.75">
      <c r="H721" s="72">
        <f t="shared" si="23"/>
        <v>0.10670000000000206</v>
      </c>
      <c r="I721" s="77">
        <f t="shared" si="24"/>
        <v>108.47681472566615</v>
      </c>
    </row>
    <row r="722" spans="8:9" ht="12.75">
      <c r="H722" s="72">
        <f t="shared" si="23"/>
        <v>0.10680000000000206</v>
      </c>
      <c r="I722" s="77">
        <f t="shared" si="24"/>
        <v>108.48421890104191</v>
      </c>
    </row>
    <row r="723" spans="8:9" ht="12.75">
      <c r="H723" s="72">
        <f t="shared" si="23"/>
        <v>0.10690000000000206</v>
      </c>
      <c r="I723" s="77">
        <f t="shared" si="24"/>
        <v>108.4916401671776</v>
      </c>
    </row>
    <row r="724" spans="8:9" ht="12.75">
      <c r="H724" s="72">
        <f t="shared" si="23"/>
        <v>0.10700000000000207</v>
      </c>
      <c r="I724" s="77">
        <f t="shared" si="24"/>
        <v>108.49907851541957</v>
      </c>
    </row>
    <row r="725" spans="8:9" ht="12.75">
      <c r="H725" s="72">
        <f t="shared" si="23"/>
        <v>0.10710000000000207</v>
      </c>
      <c r="I725" s="77">
        <f t="shared" si="24"/>
        <v>108.50653393705511</v>
      </c>
    </row>
    <row r="726" spans="8:9" ht="12.75">
      <c r="H726" s="72">
        <f t="shared" si="23"/>
        <v>0.10720000000000207</v>
      </c>
      <c r="I726" s="77">
        <f t="shared" si="24"/>
        <v>108.51400642330941</v>
      </c>
    </row>
    <row r="727" spans="8:9" ht="12.75">
      <c r="H727" s="72">
        <f t="shared" si="23"/>
        <v>0.10730000000000207</v>
      </c>
      <c r="I727" s="77">
        <f t="shared" si="24"/>
        <v>108.52149596534878</v>
      </c>
    </row>
    <row r="728" spans="8:9" ht="12.75">
      <c r="H728" s="72">
        <f t="shared" si="23"/>
        <v>0.10740000000000208</v>
      </c>
      <c r="I728" s="77">
        <f t="shared" si="24"/>
        <v>108.52900255427812</v>
      </c>
    </row>
    <row r="729" spans="8:9" ht="12.75">
      <c r="H729" s="72">
        <f t="shared" si="23"/>
        <v>0.10750000000000208</v>
      </c>
      <c r="I729" s="77">
        <f t="shared" si="24"/>
        <v>108.53652618114484</v>
      </c>
    </row>
    <row r="730" spans="8:9" ht="12.75">
      <c r="H730" s="72">
        <f t="shared" si="23"/>
        <v>0.10760000000000208</v>
      </c>
      <c r="I730" s="77">
        <f t="shared" si="24"/>
        <v>108.54406683693605</v>
      </c>
    </row>
    <row r="731" spans="8:9" ht="12.75">
      <c r="H731" s="72">
        <f t="shared" si="23"/>
        <v>0.10770000000000209</v>
      </c>
      <c r="I731" s="77">
        <f t="shared" si="24"/>
        <v>108.55162451258093</v>
      </c>
    </row>
    <row r="732" spans="8:9" ht="12.75">
      <c r="H732" s="72">
        <f t="shared" si="23"/>
        <v>0.10780000000000209</v>
      </c>
      <c r="I732" s="77">
        <f t="shared" si="24"/>
        <v>108.55919919895018</v>
      </c>
    </row>
    <row r="733" spans="8:9" ht="12.75">
      <c r="H733" s="72">
        <f t="shared" si="23"/>
        <v>0.10790000000000209</v>
      </c>
      <c r="I733" s="77">
        <f t="shared" si="24"/>
        <v>108.566790886857</v>
      </c>
    </row>
    <row r="734" spans="8:9" ht="12.75">
      <c r="H734" s="72">
        <f t="shared" si="23"/>
        <v>0.1080000000000021</v>
      </c>
      <c r="I734" s="77">
        <f t="shared" si="24"/>
        <v>108.57439956705753</v>
      </c>
    </row>
    <row r="735" spans="8:9" ht="12.75">
      <c r="H735" s="72">
        <f t="shared" si="23"/>
        <v>0.1081000000000021</v>
      </c>
      <c r="I735" s="77">
        <f t="shared" si="24"/>
        <v>108.58202523025011</v>
      </c>
    </row>
    <row r="736" spans="8:9" ht="12.75">
      <c r="H736" s="72">
        <f t="shared" si="23"/>
        <v>0.1082000000000021</v>
      </c>
      <c r="I736" s="77">
        <f t="shared" si="24"/>
        <v>108.58966786707856</v>
      </c>
    </row>
    <row r="737" spans="8:9" ht="12.75">
      <c r="H737" s="72">
        <f t="shared" si="23"/>
        <v>0.1083000000000021</v>
      </c>
      <c r="I737" s="77">
        <f t="shared" si="24"/>
        <v>108.59732746812847</v>
      </c>
    </row>
    <row r="738" spans="8:9" ht="12.75">
      <c r="H738" s="72">
        <f t="shared" si="23"/>
        <v>0.1084000000000021</v>
      </c>
      <c r="I738" s="77">
        <f t="shared" si="24"/>
        <v>108.6050040239304</v>
      </c>
    </row>
    <row r="739" spans="8:9" ht="12.75">
      <c r="H739" s="72">
        <f t="shared" si="23"/>
        <v>0.10850000000000211</v>
      </c>
      <c r="I739" s="77">
        <f t="shared" si="24"/>
        <v>108.61269752496082</v>
      </c>
    </row>
    <row r="740" spans="8:9" ht="12.75">
      <c r="H740" s="72">
        <f t="shared" si="23"/>
        <v>0.10860000000000211</v>
      </c>
      <c r="I740" s="77">
        <f t="shared" si="24"/>
        <v>108.62040796164001</v>
      </c>
    </row>
    <row r="741" spans="8:9" ht="12.75">
      <c r="H741" s="72">
        <f t="shared" si="23"/>
        <v>0.10870000000000211</v>
      </c>
      <c r="I741" s="77">
        <f t="shared" si="24"/>
        <v>108.62813532433415</v>
      </c>
    </row>
    <row r="742" spans="8:9" ht="12.75">
      <c r="H742" s="72">
        <f t="shared" si="23"/>
        <v>0.10880000000000212</v>
      </c>
      <c r="I742" s="77">
        <f t="shared" si="24"/>
        <v>108.63587960335553</v>
      </c>
    </row>
    <row r="743" spans="8:9" ht="12.75">
      <c r="H743" s="72">
        <f t="shared" si="23"/>
        <v>0.10890000000000212</v>
      </c>
      <c r="I743" s="77">
        <f t="shared" si="24"/>
        <v>108.64364078896301</v>
      </c>
    </row>
    <row r="744" spans="8:9" ht="12.75">
      <c r="H744" s="72">
        <f t="shared" si="23"/>
        <v>0.10900000000000212</v>
      </c>
      <c r="I744" s="77">
        <f t="shared" si="24"/>
        <v>108.65141887136156</v>
      </c>
    </row>
    <row r="745" spans="8:9" ht="12.75">
      <c r="H745" s="72">
        <f t="shared" si="23"/>
        <v>0.10910000000000213</v>
      </c>
      <c r="I745" s="77">
        <f t="shared" si="24"/>
        <v>108.65921384070339</v>
      </c>
    </row>
    <row r="746" spans="8:9" ht="12.75">
      <c r="H746" s="72">
        <f t="shared" si="23"/>
        <v>0.10920000000000213</v>
      </c>
      <c r="I746" s="77">
        <f t="shared" si="24"/>
        <v>108.66702568708888</v>
      </c>
    </row>
    <row r="747" spans="8:9" ht="12.75">
      <c r="H747" s="72">
        <f t="shared" si="23"/>
        <v>0.10930000000000213</v>
      </c>
      <c r="I747" s="77">
        <f t="shared" si="24"/>
        <v>108.67485440056521</v>
      </c>
    </row>
    <row r="748" spans="8:9" ht="12.75">
      <c r="H748" s="72">
        <f t="shared" si="23"/>
        <v>0.10940000000000213</v>
      </c>
      <c r="I748" s="77">
        <f t="shared" si="24"/>
        <v>108.68269997112975</v>
      </c>
    </row>
    <row r="749" spans="8:9" ht="12.75">
      <c r="H749" s="72">
        <f t="shared" si="23"/>
        <v>0.10950000000000214</v>
      </c>
      <c r="I749" s="77">
        <f t="shared" si="24"/>
        <v>108.69056238872645</v>
      </c>
    </row>
    <row r="750" spans="8:9" ht="12.75">
      <c r="H750" s="72">
        <f t="shared" si="23"/>
        <v>0.10960000000000214</v>
      </c>
      <c r="I750" s="77">
        <f t="shared" si="24"/>
        <v>108.69844164324945</v>
      </c>
    </row>
    <row r="751" spans="8:9" ht="12.75">
      <c r="H751" s="72">
        <f t="shared" si="23"/>
        <v>0.10970000000000214</v>
      </c>
      <c r="I751" s="77">
        <f t="shared" si="24"/>
        <v>108.70633772454175</v>
      </c>
    </row>
    <row r="752" spans="8:9" ht="12.75">
      <c r="H752" s="72">
        <f t="shared" si="23"/>
        <v>0.10980000000000215</v>
      </c>
      <c r="I752" s="77">
        <f t="shared" si="24"/>
        <v>108.714250622397</v>
      </c>
    </row>
    <row r="753" spans="8:9" ht="12.75">
      <c r="H753" s="72">
        <f t="shared" si="23"/>
        <v>0.10990000000000215</v>
      </c>
      <c r="I753" s="77">
        <f t="shared" si="24"/>
        <v>108.72218032655792</v>
      </c>
    </row>
    <row r="754" spans="8:9" ht="12.75">
      <c r="H754" s="72">
        <f t="shared" si="23"/>
        <v>0.11000000000000215</v>
      </c>
      <c r="I754" s="77">
        <f t="shared" si="24"/>
        <v>108.73012682671902</v>
      </c>
    </row>
    <row r="755" spans="8:9" ht="12.75">
      <c r="H755" s="72">
        <f t="shared" si="23"/>
        <v>0.11010000000000215</v>
      </c>
      <c r="I755" s="77">
        <f t="shared" si="24"/>
        <v>108.73809011252592</v>
      </c>
    </row>
    <row r="756" spans="8:9" ht="12.75">
      <c r="H756" s="72">
        <f t="shared" si="23"/>
        <v>0.11020000000000216</v>
      </c>
      <c r="I756" s="77">
        <f t="shared" si="24"/>
        <v>108.74607017357334</v>
      </c>
    </row>
    <row r="757" spans="8:9" ht="12.75">
      <c r="H757" s="72">
        <f t="shared" si="23"/>
        <v>0.11030000000000216</v>
      </c>
      <c r="I757" s="77">
        <f t="shared" si="24"/>
        <v>108.75406699941072</v>
      </c>
    </row>
    <row r="758" spans="8:9" ht="12.75">
      <c r="H758" s="72">
        <f t="shared" si="23"/>
        <v>0.11040000000000216</v>
      </c>
      <c r="I758" s="77">
        <f t="shared" si="24"/>
        <v>108.76208057953727</v>
      </c>
    </row>
    <row r="759" spans="8:9" ht="12.75">
      <c r="H759" s="72">
        <f t="shared" si="23"/>
        <v>0.11050000000000217</v>
      </c>
      <c r="I759" s="77">
        <f t="shared" si="24"/>
        <v>108.7701109034058</v>
      </c>
    </row>
    <row r="760" spans="8:9" ht="12.75">
      <c r="H760" s="72">
        <f t="shared" si="23"/>
        <v>0.11060000000000217</v>
      </c>
      <c r="I760" s="77">
        <f t="shared" si="24"/>
        <v>108.77815796042091</v>
      </c>
    </row>
    <row r="761" spans="8:9" ht="12.75">
      <c r="H761" s="72">
        <f t="shared" si="23"/>
        <v>0.11070000000000217</v>
      </c>
      <c r="I761" s="77">
        <f t="shared" si="24"/>
        <v>108.78622173994268</v>
      </c>
    </row>
    <row r="762" spans="8:9" ht="12.75">
      <c r="H762" s="72">
        <f t="shared" si="23"/>
        <v>0.11080000000000217</v>
      </c>
      <c r="I762" s="77">
        <f t="shared" si="24"/>
        <v>108.79430223128247</v>
      </c>
    </row>
    <row r="763" spans="8:9" ht="12.75">
      <c r="H763" s="72">
        <f t="shared" si="23"/>
        <v>0.11090000000000218</v>
      </c>
      <c r="I763" s="77">
        <f t="shared" si="24"/>
        <v>108.80239942370577</v>
      </c>
    </row>
    <row r="764" spans="8:9" ht="12.75">
      <c r="H764" s="72">
        <f t="shared" si="23"/>
        <v>0.11100000000000218</v>
      </c>
      <c r="I764" s="77">
        <f t="shared" si="24"/>
        <v>108.8105133064339</v>
      </c>
    </row>
    <row r="765" spans="8:9" ht="12.75">
      <c r="H765" s="72">
        <f t="shared" si="23"/>
        <v>0.11110000000000218</v>
      </c>
      <c r="I765" s="77">
        <f t="shared" si="24"/>
        <v>108.81864386864072</v>
      </c>
    </row>
    <row r="766" spans="8:9" ht="12.75">
      <c r="H766" s="72">
        <f t="shared" si="23"/>
        <v>0.11120000000000219</v>
      </c>
      <c r="I766" s="77">
        <f t="shared" si="24"/>
        <v>108.82679109945707</v>
      </c>
    </row>
    <row r="767" spans="8:9" ht="12.75">
      <c r="H767" s="72">
        <f t="shared" si="23"/>
        <v>0.11130000000000219</v>
      </c>
      <c r="I767" s="77">
        <f t="shared" si="24"/>
        <v>108.8349549879681</v>
      </c>
    </row>
    <row r="768" spans="8:9" ht="12.75">
      <c r="H768" s="72">
        <f t="shared" si="23"/>
        <v>0.11140000000000219</v>
      </c>
      <c r="I768" s="77">
        <f t="shared" si="24"/>
        <v>108.84313552321419</v>
      </c>
    </row>
    <row r="769" spans="8:9" ht="12.75">
      <c r="H769" s="72">
        <f t="shared" si="23"/>
        <v>0.1115000000000022</v>
      </c>
      <c r="I769" s="77">
        <f t="shared" si="24"/>
        <v>108.85133269419293</v>
      </c>
    </row>
    <row r="770" spans="8:9" ht="12.75">
      <c r="H770" s="72">
        <f t="shared" si="23"/>
        <v>0.1116000000000022</v>
      </c>
      <c r="I770" s="77">
        <f t="shared" si="24"/>
        <v>108.8595464898574</v>
      </c>
    </row>
    <row r="771" spans="8:9" ht="12.75">
      <c r="H771" s="72">
        <f t="shared" si="23"/>
        <v>0.1117000000000022</v>
      </c>
      <c r="I771" s="77">
        <f t="shared" si="24"/>
        <v>108.86777689911833</v>
      </c>
    </row>
    <row r="772" spans="8:9" ht="12.75">
      <c r="H772" s="72">
        <f t="shared" si="23"/>
        <v>0.1118000000000022</v>
      </c>
      <c r="I772" s="77">
        <f t="shared" si="24"/>
        <v>108.8760239108426</v>
      </c>
    </row>
    <row r="773" spans="8:9" ht="12.75">
      <c r="H773" s="72">
        <f t="shared" si="23"/>
        <v>0.1119000000000022</v>
      </c>
      <c r="I773" s="77">
        <f t="shared" si="24"/>
        <v>108.8842875138555</v>
      </c>
    </row>
    <row r="774" spans="8:9" ht="12.75">
      <c r="H774" s="72">
        <f aca="true" t="shared" si="25" ref="H774:H837">H773+0.0001</f>
        <v>0.11200000000000221</v>
      </c>
      <c r="I774" s="77">
        <f aca="true" t="shared" si="26" ref="I774:I837">BlackScholesPut($C$7,$C$8,$C$9,$C$10,H774)</f>
        <v>108.89256769693907</v>
      </c>
    </row>
    <row r="775" spans="8:9" ht="12.75">
      <c r="H775" s="72">
        <f t="shared" si="25"/>
        <v>0.11210000000000221</v>
      </c>
      <c r="I775" s="77">
        <f t="shared" si="26"/>
        <v>108.90086444883491</v>
      </c>
    </row>
    <row r="776" spans="8:9" ht="12.75">
      <c r="H776" s="72">
        <f t="shared" si="25"/>
        <v>0.11220000000000221</v>
      </c>
      <c r="I776" s="77">
        <f t="shared" si="26"/>
        <v>108.90917775824096</v>
      </c>
    </row>
    <row r="777" spans="8:9" ht="12.75">
      <c r="H777" s="72">
        <f t="shared" si="25"/>
        <v>0.11230000000000222</v>
      </c>
      <c r="I777" s="77">
        <f t="shared" si="26"/>
        <v>108.91750761381627</v>
      </c>
    </row>
    <row r="778" spans="8:9" ht="12.75">
      <c r="H778" s="72">
        <f t="shared" si="25"/>
        <v>0.11240000000000222</v>
      </c>
      <c r="I778" s="77">
        <f t="shared" si="26"/>
        <v>108.92585400417806</v>
      </c>
    </row>
    <row r="779" spans="8:9" ht="12.75">
      <c r="H779" s="72">
        <f t="shared" si="25"/>
        <v>0.11250000000000222</v>
      </c>
      <c r="I779" s="77">
        <f t="shared" si="26"/>
        <v>108.93421691790286</v>
      </c>
    </row>
    <row r="780" spans="8:9" ht="12.75">
      <c r="H780" s="72">
        <f t="shared" si="25"/>
        <v>0.11260000000000223</v>
      </c>
      <c r="I780" s="77">
        <f t="shared" si="26"/>
        <v>108.94259634352738</v>
      </c>
    </row>
    <row r="781" spans="8:9" ht="12.75">
      <c r="H781" s="72">
        <f t="shared" si="25"/>
        <v>0.11270000000000223</v>
      </c>
      <c r="I781" s="77">
        <f t="shared" si="26"/>
        <v>108.95099226954835</v>
      </c>
    </row>
    <row r="782" spans="8:9" ht="12.75">
      <c r="H782" s="72">
        <f t="shared" si="25"/>
        <v>0.11280000000000223</v>
      </c>
      <c r="I782" s="77">
        <f t="shared" si="26"/>
        <v>108.95940468442245</v>
      </c>
    </row>
    <row r="783" spans="8:9" ht="12.75">
      <c r="H783" s="72">
        <f t="shared" si="25"/>
        <v>0.11290000000000223</v>
      </c>
      <c r="I783" s="77">
        <f t="shared" si="26"/>
        <v>108.96783357656886</v>
      </c>
    </row>
    <row r="784" spans="8:9" ht="12.75">
      <c r="H784" s="72">
        <f t="shared" si="25"/>
        <v>0.11300000000000224</v>
      </c>
      <c r="I784" s="77">
        <f t="shared" si="26"/>
        <v>108.97627893436606</v>
      </c>
    </row>
    <row r="785" spans="8:9" ht="12.75">
      <c r="H785" s="72">
        <f t="shared" si="25"/>
        <v>0.11310000000000224</v>
      </c>
      <c r="I785" s="77">
        <f t="shared" si="26"/>
        <v>108.9847407461557</v>
      </c>
    </row>
    <row r="786" spans="8:9" ht="12.75">
      <c r="H786" s="72">
        <f t="shared" si="25"/>
        <v>0.11320000000000224</v>
      </c>
      <c r="I786" s="77">
        <f t="shared" si="26"/>
        <v>108.99321900023938</v>
      </c>
    </row>
    <row r="787" spans="8:9" ht="12.75">
      <c r="H787" s="72">
        <f t="shared" si="25"/>
        <v>0.11330000000000225</v>
      </c>
      <c r="I787" s="77">
        <f t="shared" si="26"/>
        <v>109.00171368488259</v>
      </c>
    </row>
    <row r="788" spans="8:9" ht="12.75">
      <c r="H788" s="72">
        <f t="shared" si="25"/>
        <v>0.11340000000000225</v>
      </c>
      <c r="I788" s="77">
        <f t="shared" si="26"/>
        <v>109.01022478831192</v>
      </c>
    </row>
    <row r="789" spans="8:9" ht="12.75">
      <c r="H789" s="72">
        <f t="shared" si="25"/>
        <v>0.11350000000000225</v>
      </c>
      <c r="I789" s="77">
        <f t="shared" si="26"/>
        <v>109.01875229871825</v>
      </c>
    </row>
    <row r="790" spans="8:9" ht="12.75">
      <c r="H790" s="72">
        <f t="shared" si="25"/>
        <v>0.11360000000000225</v>
      </c>
      <c r="I790" s="77">
        <f t="shared" si="26"/>
        <v>109.02729620425384</v>
      </c>
    </row>
    <row r="791" spans="8:9" ht="12.75">
      <c r="H791" s="72">
        <f t="shared" si="25"/>
        <v>0.11370000000000226</v>
      </c>
      <c r="I791" s="77">
        <f t="shared" si="26"/>
        <v>109.03585649303591</v>
      </c>
    </row>
    <row r="792" spans="8:9" ht="12.75">
      <c r="H792" s="72">
        <f t="shared" si="25"/>
        <v>0.11380000000000226</v>
      </c>
      <c r="I792" s="77">
        <f t="shared" si="26"/>
        <v>109.04443315314415</v>
      </c>
    </row>
    <row r="793" spans="8:9" ht="12.75">
      <c r="H793" s="72">
        <f t="shared" si="25"/>
        <v>0.11390000000000226</v>
      </c>
      <c r="I793" s="77">
        <f t="shared" si="26"/>
        <v>109.05302617262396</v>
      </c>
    </row>
    <row r="794" spans="8:9" ht="12.75">
      <c r="H794" s="72">
        <f t="shared" si="25"/>
        <v>0.11400000000000227</v>
      </c>
      <c r="I794" s="77">
        <f t="shared" si="26"/>
        <v>109.06163553948318</v>
      </c>
    </row>
    <row r="795" spans="8:9" ht="12.75">
      <c r="H795" s="72">
        <f t="shared" si="25"/>
        <v>0.11410000000000227</v>
      </c>
      <c r="I795" s="77">
        <f t="shared" si="26"/>
        <v>109.07026124169579</v>
      </c>
    </row>
    <row r="796" spans="8:9" ht="12.75">
      <c r="H796" s="72">
        <f t="shared" si="25"/>
        <v>0.11420000000000227</v>
      </c>
      <c r="I796" s="77">
        <f t="shared" si="26"/>
        <v>109.07890326720008</v>
      </c>
    </row>
    <row r="797" spans="8:9" ht="12.75">
      <c r="H797" s="72">
        <f t="shared" si="25"/>
        <v>0.11430000000000227</v>
      </c>
      <c r="I797" s="77">
        <f t="shared" si="26"/>
        <v>109.08756160389953</v>
      </c>
    </row>
    <row r="798" spans="8:9" ht="12.75">
      <c r="H798" s="72">
        <f t="shared" si="25"/>
        <v>0.11440000000000228</v>
      </c>
      <c r="I798" s="77">
        <f t="shared" si="26"/>
        <v>109.09623623966445</v>
      </c>
    </row>
    <row r="799" spans="8:9" ht="12.75">
      <c r="H799" s="72">
        <f t="shared" si="25"/>
        <v>0.11450000000000228</v>
      </c>
      <c r="I799" s="77">
        <f t="shared" si="26"/>
        <v>109.10492716232875</v>
      </c>
    </row>
    <row r="800" spans="8:9" ht="12.75">
      <c r="H800" s="72">
        <f t="shared" si="25"/>
        <v>0.11460000000000228</v>
      </c>
      <c r="I800" s="77">
        <f t="shared" si="26"/>
        <v>109.11363435969565</v>
      </c>
    </row>
    <row r="801" spans="8:9" ht="12.75">
      <c r="H801" s="72">
        <f t="shared" si="25"/>
        <v>0.11470000000000229</v>
      </c>
      <c r="I801" s="77">
        <f t="shared" si="26"/>
        <v>109.122357819532</v>
      </c>
    </row>
    <row r="802" spans="8:9" ht="12.75">
      <c r="H802" s="72">
        <f t="shared" si="25"/>
        <v>0.11480000000000229</v>
      </c>
      <c r="I802" s="77">
        <f t="shared" si="26"/>
        <v>109.13109752957303</v>
      </c>
    </row>
    <row r="803" spans="8:9" ht="12.75">
      <c r="H803" s="72">
        <f t="shared" si="25"/>
        <v>0.11490000000000229</v>
      </c>
      <c r="I803" s="77">
        <f t="shared" si="26"/>
        <v>109.139853477521</v>
      </c>
    </row>
    <row r="804" spans="8:9" ht="12.75">
      <c r="H804" s="72">
        <f t="shared" si="25"/>
        <v>0.1150000000000023</v>
      </c>
      <c r="I804" s="77">
        <f t="shared" si="26"/>
        <v>109.1486256510459</v>
      </c>
    </row>
    <row r="805" spans="8:9" ht="12.75">
      <c r="H805" s="72">
        <f t="shared" si="25"/>
        <v>0.1151000000000023</v>
      </c>
      <c r="I805" s="77">
        <f t="shared" si="26"/>
        <v>109.15741403778361</v>
      </c>
    </row>
    <row r="806" spans="8:9" ht="12.75">
      <c r="H806" s="72">
        <f t="shared" si="25"/>
        <v>0.1152000000000023</v>
      </c>
      <c r="I806" s="77">
        <f t="shared" si="26"/>
        <v>109.16621862534112</v>
      </c>
    </row>
    <row r="807" spans="8:9" ht="12.75">
      <c r="H807" s="72">
        <f t="shared" si="25"/>
        <v>0.1153000000000023</v>
      </c>
      <c r="I807" s="77">
        <f t="shared" si="26"/>
        <v>109.17503940129063</v>
      </c>
    </row>
    <row r="808" spans="8:9" ht="12.75">
      <c r="H808" s="72">
        <f t="shared" si="25"/>
        <v>0.1154000000000023</v>
      </c>
      <c r="I808" s="77">
        <f t="shared" si="26"/>
        <v>109.18387635317481</v>
      </c>
    </row>
    <row r="809" spans="8:9" ht="12.75">
      <c r="H809" s="72">
        <f t="shared" si="25"/>
        <v>0.11550000000000231</v>
      </c>
      <c r="I809" s="77">
        <f t="shared" si="26"/>
        <v>109.19272946850515</v>
      </c>
    </row>
    <row r="810" spans="8:9" ht="12.75">
      <c r="H810" s="72">
        <f t="shared" si="25"/>
        <v>0.11560000000000231</v>
      </c>
      <c r="I810" s="77">
        <f t="shared" si="26"/>
        <v>109.20159873476155</v>
      </c>
    </row>
    <row r="811" spans="8:9" ht="12.75">
      <c r="H811" s="72">
        <f t="shared" si="25"/>
        <v>0.11570000000000231</v>
      </c>
      <c r="I811" s="77">
        <f t="shared" si="26"/>
        <v>109.21048413939411</v>
      </c>
    </row>
    <row r="812" spans="8:9" ht="12.75">
      <c r="H812" s="72">
        <f t="shared" si="25"/>
        <v>0.11580000000000232</v>
      </c>
      <c r="I812" s="77">
        <f t="shared" si="26"/>
        <v>109.21938566982226</v>
      </c>
    </row>
    <row r="813" spans="8:9" ht="12.75">
      <c r="H813" s="72">
        <f t="shared" si="25"/>
        <v>0.11590000000000232</v>
      </c>
      <c r="I813" s="77">
        <f t="shared" si="26"/>
        <v>109.22830331343584</v>
      </c>
    </row>
    <row r="814" spans="8:9" ht="12.75">
      <c r="H814" s="72">
        <f t="shared" si="25"/>
        <v>0.11600000000000232</v>
      </c>
      <c r="I814" s="77">
        <f t="shared" si="26"/>
        <v>109.23723705759494</v>
      </c>
    </row>
    <row r="815" spans="8:9" ht="12.75">
      <c r="H815" s="72">
        <f t="shared" si="25"/>
        <v>0.11610000000000233</v>
      </c>
      <c r="I815" s="77">
        <f t="shared" si="26"/>
        <v>109.24618688962983</v>
      </c>
    </row>
    <row r="816" spans="8:9" ht="12.75">
      <c r="H816" s="72">
        <f t="shared" si="25"/>
        <v>0.11620000000000233</v>
      </c>
      <c r="I816" s="77">
        <f t="shared" si="26"/>
        <v>109.25515279684214</v>
      </c>
    </row>
    <row r="817" spans="8:9" ht="12.75">
      <c r="H817" s="72">
        <f t="shared" si="25"/>
        <v>0.11630000000000233</v>
      </c>
      <c r="I817" s="77">
        <f t="shared" si="26"/>
        <v>109.26413476650487</v>
      </c>
    </row>
    <row r="818" spans="8:9" ht="12.75">
      <c r="H818" s="72">
        <f t="shared" si="25"/>
        <v>0.11640000000000233</v>
      </c>
      <c r="I818" s="77">
        <f t="shared" si="26"/>
        <v>109.27313278586189</v>
      </c>
    </row>
    <row r="819" spans="8:9" ht="12.75">
      <c r="H819" s="72">
        <f t="shared" si="25"/>
        <v>0.11650000000000234</v>
      </c>
      <c r="I819" s="77">
        <f t="shared" si="26"/>
        <v>109.28214684213003</v>
      </c>
    </row>
    <row r="820" spans="8:9" ht="12.75">
      <c r="H820" s="72">
        <f t="shared" si="25"/>
        <v>0.11660000000000234</v>
      </c>
      <c r="I820" s="77">
        <f t="shared" si="26"/>
        <v>109.29117692249633</v>
      </c>
    </row>
    <row r="821" spans="8:9" ht="12.75">
      <c r="H821" s="72">
        <f t="shared" si="25"/>
        <v>0.11670000000000234</v>
      </c>
      <c r="I821" s="77">
        <f t="shared" si="26"/>
        <v>109.30022301412077</v>
      </c>
    </row>
    <row r="822" spans="8:9" ht="12.75">
      <c r="H822" s="72">
        <f t="shared" si="25"/>
        <v>0.11680000000000235</v>
      </c>
      <c r="I822" s="77">
        <f t="shared" si="26"/>
        <v>109.30928510413764</v>
      </c>
    </row>
    <row r="823" spans="8:9" ht="12.75">
      <c r="H823" s="72">
        <f t="shared" si="25"/>
        <v>0.11690000000000235</v>
      </c>
      <c r="I823" s="77">
        <f t="shared" si="26"/>
        <v>109.31836317965212</v>
      </c>
    </row>
    <row r="824" spans="8:9" ht="12.75">
      <c r="H824" s="72">
        <f t="shared" si="25"/>
        <v>0.11700000000000235</v>
      </c>
      <c r="I824" s="77">
        <f t="shared" si="26"/>
        <v>109.32745722774212</v>
      </c>
    </row>
    <row r="825" spans="8:9" ht="12.75">
      <c r="H825" s="72">
        <f t="shared" si="25"/>
        <v>0.11710000000000235</v>
      </c>
      <c r="I825" s="77">
        <f t="shared" si="26"/>
        <v>109.33656723546028</v>
      </c>
    </row>
    <row r="826" spans="8:9" ht="12.75">
      <c r="H826" s="72">
        <f t="shared" si="25"/>
        <v>0.11720000000000236</v>
      </c>
      <c r="I826" s="77">
        <f t="shared" si="26"/>
        <v>109.34569318983336</v>
      </c>
    </row>
    <row r="827" spans="8:9" ht="12.75">
      <c r="H827" s="72">
        <f t="shared" si="25"/>
        <v>0.11730000000000236</v>
      </c>
      <c r="I827" s="77">
        <f t="shared" si="26"/>
        <v>109.35483507786057</v>
      </c>
    </row>
    <row r="828" spans="8:9" ht="12.75">
      <c r="H828" s="72">
        <f t="shared" si="25"/>
        <v>0.11740000000000236</v>
      </c>
      <c r="I828" s="77">
        <f t="shared" si="26"/>
        <v>109.36399288651478</v>
      </c>
    </row>
    <row r="829" spans="8:9" ht="12.75">
      <c r="H829" s="72">
        <f t="shared" si="25"/>
        <v>0.11750000000000237</v>
      </c>
      <c r="I829" s="77">
        <f t="shared" si="26"/>
        <v>109.3731666027461</v>
      </c>
    </row>
    <row r="830" spans="8:9" ht="12.75">
      <c r="H830" s="72">
        <f t="shared" si="25"/>
        <v>0.11760000000000237</v>
      </c>
      <c r="I830" s="77">
        <f t="shared" si="26"/>
        <v>109.3823562134769</v>
      </c>
    </row>
    <row r="831" spans="8:9" ht="12.75">
      <c r="H831" s="72">
        <f t="shared" si="25"/>
        <v>0.11770000000000237</v>
      </c>
      <c r="I831" s="77">
        <f t="shared" si="26"/>
        <v>109.391561705605</v>
      </c>
    </row>
    <row r="832" spans="8:9" ht="12.75">
      <c r="H832" s="72">
        <f t="shared" si="25"/>
        <v>0.11780000000000238</v>
      </c>
      <c r="I832" s="77">
        <f t="shared" si="26"/>
        <v>109.40078306600321</v>
      </c>
    </row>
    <row r="833" spans="8:9" ht="12.75">
      <c r="H833" s="72">
        <f t="shared" si="25"/>
        <v>0.11790000000000238</v>
      </c>
      <c r="I833" s="77">
        <f t="shared" si="26"/>
        <v>109.41002028152161</v>
      </c>
    </row>
    <row r="834" spans="8:9" ht="12.75">
      <c r="H834" s="72">
        <f t="shared" si="25"/>
        <v>0.11800000000000238</v>
      </c>
      <c r="I834" s="77">
        <f t="shared" si="26"/>
        <v>109.41927333898411</v>
      </c>
    </row>
    <row r="835" spans="8:9" ht="12.75">
      <c r="H835" s="72">
        <f t="shared" si="25"/>
        <v>0.11810000000000238</v>
      </c>
      <c r="I835" s="77">
        <f t="shared" si="26"/>
        <v>109.42854222519122</v>
      </c>
    </row>
    <row r="836" spans="8:9" ht="12.75">
      <c r="H836" s="72">
        <f t="shared" si="25"/>
        <v>0.11820000000000239</v>
      </c>
      <c r="I836" s="77">
        <f t="shared" si="26"/>
        <v>109.43782692692002</v>
      </c>
    </row>
    <row r="837" spans="8:9" ht="12.75">
      <c r="H837" s="72">
        <f t="shared" si="25"/>
        <v>0.11830000000000239</v>
      </c>
      <c r="I837" s="77">
        <f t="shared" si="26"/>
        <v>109.44712743092305</v>
      </c>
    </row>
    <row r="838" spans="8:9" ht="12.75">
      <c r="H838" s="72">
        <f aca="true" t="shared" si="27" ref="H838:H901">H837+0.0001</f>
        <v>0.11840000000000239</v>
      </c>
      <c r="I838" s="77">
        <f aca="true" t="shared" si="28" ref="I838:I901">BlackScholesPut($C$7,$C$8,$C$9,$C$10,H838)</f>
        <v>109.45644372393076</v>
      </c>
    </row>
    <row r="839" spans="8:9" ht="12.75">
      <c r="H839" s="72">
        <f t="shared" si="27"/>
        <v>0.1185000000000024</v>
      </c>
      <c r="I839" s="77">
        <f t="shared" si="28"/>
        <v>109.46577579265022</v>
      </c>
    </row>
    <row r="840" spans="8:9" ht="12.75">
      <c r="H840" s="72">
        <f t="shared" si="27"/>
        <v>0.1186000000000024</v>
      </c>
      <c r="I840" s="77">
        <f t="shared" si="28"/>
        <v>109.4751236237662</v>
      </c>
    </row>
    <row r="841" spans="8:9" ht="12.75">
      <c r="H841" s="72">
        <f t="shared" si="27"/>
        <v>0.1187000000000024</v>
      </c>
      <c r="I841" s="77">
        <f t="shared" si="28"/>
        <v>109.48448720393912</v>
      </c>
    </row>
    <row r="842" spans="8:9" ht="12.75">
      <c r="H842" s="72">
        <f t="shared" si="27"/>
        <v>0.1188000000000024</v>
      </c>
      <c r="I842" s="77">
        <f t="shared" si="28"/>
        <v>109.49386651980944</v>
      </c>
    </row>
    <row r="843" spans="8:9" ht="12.75">
      <c r="H843" s="72">
        <f t="shared" si="27"/>
        <v>0.1189000000000024</v>
      </c>
      <c r="I843" s="77">
        <f t="shared" si="28"/>
        <v>109.50326155799462</v>
      </c>
    </row>
    <row r="844" spans="8:9" ht="12.75">
      <c r="H844" s="72">
        <f t="shared" si="27"/>
        <v>0.11900000000000241</v>
      </c>
      <c r="I844" s="77">
        <f t="shared" si="28"/>
        <v>109.51267230509052</v>
      </c>
    </row>
    <row r="845" spans="8:9" ht="12.75">
      <c r="H845" s="72">
        <f t="shared" si="27"/>
        <v>0.11910000000000241</v>
      </c>
      <c r="I845" s="77">
        <f t="shared" si="28"/>
        <v>109.52209874767141</v>
      </c>
    </row>
    <row r="846" spans="8:9" ht="12.75">
      <c r="H846" s="72">
        <f t="shared" si="27"/>
        <v>0.11920000000000242</v>
      </c>
      <c r="I846" s="77">
        <f t="shared" si="28"/>
        <v>109.53154087228927</v>
      </c>
    </row>
    <row r="847" spans="8:9" ht="12.75">
      <c r="H847" s="72">
        <f t="shared" si="27"/>
        <v>0.11930000000000242</v>
      </c>
      <c r="I847" s="77">
        <f t="shared" si="28"/>
        <v>109.54099866547722</v>
      </c>
    </row>
    <row r="848" spans="8:9" ht="12.75">
      <c r="H848" s="72">
        <f t="shared" si="27"/>
        <v>0.11940000000000242</v>
      </c>
      <c r="I848" s="77">
        <f t="shared" si="28"/>
        <v>109.5504721137454</v>
      </c>
    </row>
    <row r="849" spans="8:9" ht="12.75">
      <c r="H849" s="72">
        <f t="shared" si="27"/>
        <v>0.11950000000000242</v>
      </c>
      <c r="I849" s="77">
        <f t="shared" si="28"/>
        <v>109.55996120358532</v>
      </c>
    </row>
    <row r="850" spans="8:9" ht="12.75">
      <c r="H850" s="72">
        <f t="shared" si="27"/>
        <v>0.11960000000000243</v>
      </c>
      <c r="I850" s="77">
        <f t="shared" si="28"/>
        <v>109.56946592146642</v>
      </c>
    </row>
    <row r="851" spans="8:9" ht="12.75">
      <c r="H851" s="72">
        <f t="shared" si="27"/>
        <v>0.11970000000000243</v>
      </c>
      <c r="I851" s="77">
        <f t="shared" si="28"/>
        <v>109.5789862538386</v>
      </c>
    </row>
    <row r="852" spans="8:9" ht="12.75">
      <c r="H852" s="72">
        <f t="shared" si="27"/>
        <v>0.11980000000000243</v>
      </c>
      <c r="I852" s="77">
        <f t="shared" si="28"/>
        <v>109.58852218713287</v>
      </c>
    </row>
    <row r="853" spans="8:9" ht="12.75">
      <c r="H853" s="72">
        <f t="shared" si="27"/>
        <v>0.11990000000000244</v>
      </c>
      <c r="I853" s="77">
        <f t="shared" si="28"/>
        <v>109.59807370775911</v>
      </c>
    </row>
    <row r="854" spans="8:9" ht="12.75">
      <c r="H854" s="72">
        <f t="shared" si="27"/>
        <v>0.12000000000000244</v>
      </c>
      <c r="I854" s="77">
        <f t="shared" si="28"/>
        <v>109.60764080210947</v>
      </c>
    </row>
    <row r="855" spans="8:9" ht="12.75">
      <c r="H855" s="72">
        <f t="shared" si="27"/>
        <v>0.12010000000000244</v>
      </c>
      <c r="I855" s="77">
        <f t="shared" si="28"/>
        <v>109.61722345655448</v>
      </c>
    </row>
    <row r="856" spans="8:9" ht="12.75">
      <c r="H856" s="72">
        <f t="shared" si="27"/>
        <v>0.12020000000000244</v>
      </c>
      <c r="I856" s="77">
        <f t="shared" si="28"/>
        <v>109.62682165744809</v>
      </c>
    </row>
    <row r="857" spans="8:9" ht="12.75">
      <c r="H857" s="72">
        <f t="shared" si="27"/>
        <v>0.12030000000000245</v>
      </c>
      <c r="I857" s="77">
        <f t="shared" si="28"/>
        <v>109.63643539112513</v>
      </c>
    </row>
    <row r="858" spans="8:9" ht="12.75">
      <c r="H858" s="72">
        <f t="shared" si="27"/>
        <v>0.12040000000000245</v>
      </c>
      <c r="I858" s="77">
        <f t="shared" si="28"/>
        <v>109.64606464390022</v>
      </c>
    </row>
    <row r="859" spans="8:9" ht="12.75">
      <c r="H859" s="72">
        <f t="shared" si="27"/>
        <v>0.12050000000000245</v>
      </c>
      <c r="I859" s="77">
        <f t="shared" si="28"/>
        <v>109.6557094020718</v>
      </c>
    </row>
    <row r="860" spans="8:9" ht="12.75">
      <c r="H860" s="72">
        <f t="shared" si="27"/>
        <v>0.12060000000000246</v>
      </c>
      <c r="I860" s="77">
        <f t="shared" si="28"/>
        <v>109.66536965191926</v>
      </c>
    </row>
    <row r="861" spans="8:9" ht="12.75">
      <c r="H861" s="72">
        <f t="shared" si="27"/>
        <v>0.12070000000000246</v>
      </c>
      <c r="I861" s="77">
        <f t="shared" si="28"/>
        <v>109.67504537970444</v>
      </c>
    </row>
    <row r="862" spans="8:9" ht="12.75">
      <c r="H862" s="72">
        <f t="shared" si="27"/>
        <v>0.12080000000000246</v>
      </c>
      <c r="I862" s="77">
        <f t="shared" si="28"/>
        <v>109.68473657167056</v>
      </c>
    </row>
    <row r="863" spans="8:9" ht="12.75">
      <c r="H863" s="72">
        <f t="shared" si="27"/>
        <v>0.12090000000000246</v>
      </c>
      <c r="I863" s="77">
        <f t="shared" si="28"/>
        <v>109.6944432140458</v>
      </c>
    </row>
    <row r="864" spans="8:9" ht="12.75">
      <c r="H864" s="72">
        <f t="shared" si="27"/>
        <v>0.12100000000000247</v>
      </c>
      <c r="I864" s="77">
        <f t="shared" si="28"/>
        <v>109.70416529303816</v>
      </c>
    </row>
    <row r="865" spans="8:9" ht="12.75">
      <c r="H865" s="72">
        <f t="shared" si="27"/>
        <v>0.12110000000000247</v>
      </c>
      <c r="I865" s="77">
        <f t="shared" si="28"/>
        <v>109.71390279484172</v>
      </c>
    </row>
    <row r="866" spans="8:9" ht="12.75">
      <c r="H866" s="72">
        <f t="shared" si="27"/>
        <v>0.12120000000000247</v>
      </c>
      <c r="I866" s="77">
        <f t="shared" si="28"/>
        <v>109.72365570563124</v>
      </c>
    </row>
    <row r="867" spans="8:9" ht="12.75">
      <c r="H867" s="72">
        <f t="shared" si="27"/>
        <v>0.12130000000000248</v>
      </c>
      <c r="I867" s="77">
        <f t="shared" si="28"/>
        <v>109.73342401156674</v>
      </c>
    </row>
    <row r="868" spans="8:9" ht="12.75">
      <c r="H868" s="72">
        <f t="shared" si="27"/>
        <v>0.12140000000000248</v>
      </c>
      <c r="I868" s="77">
        <f t="shared" si="28"/>
        <v>109.74320769879068</v>
      </c>
    </row>
    <row r="869" spans="8:9" ht="12.75">
      <c r="H869" s="72">
        <f t="shared" si="27"/>
        <v>0.12150000000000248</v>
      </c>
      <c r="I869" s="77">
        <f t="shared" si="28"/>
        <v>109.75300675343078</v>
      </c>
    </row>
    <row r="870" spans="8:9" ht="12.75">
      <c r="H870" s="72">
        <f t="shared" si="27"/>
        <v>0.12160000000000248</v>
      </c>
      <c r="I870" s="77">
        <f t="shared" si="28"/>
        <v>109.76282116159746</v>
      </c>
    </row>
    <row r="871" spans="8:9" ht="12.75">
      <c r="H871" s="72">
        <f t="shared" si="27"/>
        <v>0.12170000000000249</v>
      </c>
      <c r="I871" s="77">
        <f t="shared" si="28"/>
        <v>109.7726509093859</v>
      </c>
    </row>
    <row r="872" spans="8:9" ht="12.75">
      <c r="H872" s="72">
        <f t="shared" si="27"/>
        <v>0.12180000000000249</v>
      </c>
      <c r="I872" s="77">
        <f t="shared" si="28"/>
        <v>109.78249598287698</v>
      </c>
    </row>
    <row r="873" spans="8:9" ht="12.75">
      <c r="H873" s="72">
        <f t="shared" si="27"/>
        <v>0.12190000000000249</v>
      </c>
      <c r="I873" s="77">
        <f t="shared" si="28"/>
        <v>109.79235636813496</v>
      </c>
    </row>
    <row r="874" spans="8:9" ht="12.75">
      <c r="H874" s="72">
        <f t="shared" si="27"/>
        <v>0.1220000000000025</v>
      </c>
      <c r="I874" s="77">
        <f t="shared" si="28"/>
        <v>109.8022320512091</v>
      </c>
    </row>
    <row r="875" spans="8:9" ht="12.75">
      <c r="H875" s="72">
        <f t="shared" si="27"/>
        <v>0.1221000000000025</v>
      </c>
      <c r="I875" s="77">
        <f t="shared" si="28"/>
        <v>109.8121230181348</v>
      </c>
    </row>
    <row r="876" spans="8:9" ht="12.75">
      <c r="H876" s="72">
        <f t="shared" si="27"/>
        <v>0.1222000000000025</v>
      </c>
      <c r="I876" s="77">
        <f t="shared" si="28"/>
        <v>109.82202925493198</v>
      </c>
    </row>
    <row r="877" spans="8:9" ht="12.75">
      <c r="H877" s="72">
        <f t="shared" si="27"/>
        <v>0.1223000000000025</v>
      </c>
      <c r="I877" s="77">
        <f t="shared" si="28"/>
        <v>109.83195074760556</v>
      </c>
    </row>
    <row r="878" spans="8:9" ht="12.75">
      <c r="H878" s="72">
        <f t="shared" si="27"/>
        <v>0.1224000000000025</v>
      </c>
      <c r="I878" s="77">
        <f t="shared" si="28"/>
        <v>109.84188748214842</v>
      </c>
    </row>
    <row r="879" spans="8:9" ht="12.75">
      <c r="H879" s="72">
        <f t="shared" si="27"/>
        <v>0.12250000000000251</v>
      </c>
      <c r="I879" s="77">
        <f t="shared" si="28"/>
        <v>109.85183944453706</v>
      </c>
    </row>
    <row r="880" spans="8:9" ht="12.75">
      <c r="H880" s="72">
        <f t="shared" si="27"/>
        <v>0.12260000000000251</v>
      </c>
      <c r="I880" s="77">
        <f t="shared" si="28"/>
        <v>109.86180662073548</v>
      </c>
    </row>
    <row r="881" spans="8:9" ht="12.75">
      <c r="H881" s="72">
        <f t="shared" si="27"/>
        <v>0.12270000000000252</v>
      </c>
      <c r="I881" s="77">
        <f t="shared" si="28"/>
        <v>109.8717889966938</v>
      </c>
    </row>
    <row r="882" spans="8:9" ht="12.75">
      <c r="H882" s="72">
        <f t="shared" si="27"/>
        <v>0.12280000000000252</v>
      </c>
      <c r="I882" s="77">
        <f t="shared" si="28"/>
        <v>109.88178655834804</v>
      </c>
    </row>
    <row r="883" spans="8:9" ht="12.75">
      <c r="H883" s="72">
        <f t="shared" si="27"/>
        <v>0.12290000000000252</v>
      </c>
      <c r="I883" s="77">
        <f t="shared" si="28"/>
        <v>109.89179929162151</v>
      </c>
    </row>
    <row r="884" spans="8:9" ht="12.75">
      <c r="H884" s="72">
        <f t="shared" si="27"/>
        <v>0.12300000000000252</v>
      </c>
      <c r="I884" s="77">
        <f t="shared" si="28"/>
        <v>109.90182718242522</v>
      </c>
    </row>
    <row r="885" spans="8:9" ht="12.75">
      <c r="H885" s="72">
        <f t="shared" si="27"/>
        <v>0.12310000000000253</v>
      </c>
      <c r="I885" s="77">
        <f t="shared" si="28"/>
        <v>109.9118702166561</v>
      </c>
    </row>
    <row r="886" spans="8:9" ht="12.75">
      <c r="H886" s="72">
        <f t="shared" si="27"/>
        <v>0.12320000000000253</v>
      </c>
      <c r="I886" s="77">
        <f t="shared" si="28"/>
        <v>109.92192838019855</v>
      </c>
    </row>
    <row r="887" spans="8:9" ht="12.75">
      <c r="H887" s="72">
        <f t="shared" si="27"/>
        <v>0.12330000000000253</v>
      </c>
      <c r="I887" s="77">
        <f t="shared" si="28"/>
        <v>109.93200165892517</v>
      </c>
    </row>
    <row r="888" spans="8:9" ht="12.75">
      <c r="H888" s="72">
        <f t="shared" si="27"/>
        <v>0.12340000000000254</v>
      </c>
      <c r="I888" s="77">
        <f t="shared" si="28"/>
        <v>109.94209003869582</v>
      </c>
    </row>
    <row r="889" spans="8:9" ht="12.75">
      <c r="H889" s="72">
        <f t="shared" si="27"/>
        <v>0.12350000000000254</v>
      </c>
      <c r="I889" s="77">
        <f t="shared" si="28"/>
        <v>109.95219350535899</v>
      </c>
    </row>
    <row r="890" spans="8:9" ht="12.75">
      <c r="H890" s="72">
        <f t="shared" si="27"/>
        <v>0.12360000000000254</v>
      </c>
      <c r="I890" s="77">
        <f t="shared" si="28"/>
        <v>109.96231204474975</v>
      </c>
    </row>
    <row r="891" spans="8:9" ht="12.75">
      <c r="H891" s="72">
        <f t="shared" si="27"/>
        <v>0.12370000000000254</v>
      </c>
      <c r="I891" s="77">
        <f t="shared" si="28"/>
        <v>109.9724456426934</v>
      </c>
    </row>
    <row r="892" spans="8:9" ht="12.75">
      <c r="H892" s="72">
        <f t="shared" si="27"/>
        <v>0.12380000000000255</v>
      </c>
      <c r="I892" s="77">
        <f t="shared" si="28"/>
        <v>109.9825942850016</v>
      </c>
    </row>
    <row r="893" spans="8:9" ht="12.75">
      <c r="H893" s="72">
        <f t="shared" si="27"/>
        <v>0.12390000000000255</v>
      </c>
      <c r="I893" s="77">
        <f t="shared" si="28"/>
        <v>109.99275795747667</v>
      </c>
    </row>
    <row r="894" spans="8:9" ht="12.75">
      <c r="H894" s="72">
        <f t="shared" si="27"/>
        <v>0.12400000000000255</v>
      </c>
      <c r="I894" s="77">
        <f t="shared" si="28"/>
        <v>110.002936645908</v>
      </c>
    </row>
    <row r="895" spans="8:9" ht="12.75">
      <c r="H895" s="72">
        <f t="shared" si="27"/>
        <v>0.12410000000000256</v>
      </c>
      <c r="I895" s="77">
        <f t="shared" si="28"/>
        <v>110.01313033607562</v>
      </c>
    </row>
    <row r="896" spans="8:9" ht="12.75">
      <c r="H896" s="72">
        <f t="shared" si="27"/>
        <v>0.12420000000000256</v>
      </c>
      <c r="I896" s="77">
        <f t="shared" si="28"/>
        <v>110.02333901374868</v>
      </c>
    </row>
    <row r="897" spans="8:9" ht="12.75">
      <c r="H897" s="72">
        <f t="shared" si="27"/>
        <v>0.12430000000000256</v>
      </c>
      <c r="I897" s="77">
        <f t="shared" si="28"/>
        <v>110.03356266468381</v>
      </c>
    </row>
    <row r="898" spans="8:9" ht="12.75">
      <c r="H898" s="72">
        <f t="shared" si="27"/>
        <v>0.12440000000000256</v>
      </c>
      <c r="I898" s="77">
        <f t="shared" si="28"/>
        <v>110.04380127462787</v>
      </c>
    </row>
    <row r="899" spans="8:9" ht="12.75">
      <c r="H899" s="72">
        <f t="shared" si="27"/>
        <v>0.12450000000000257</v>
      </c>
      <c r="I899" s="77">
        <f t="shared" si="28"/>
        <v>110.0540548293202</v>
      </c>
    </row>
    <row r="900" spans="8:9" ht="12.75">
      <c r="H900" s="72">
        <f t="shared" si="27"/>
        <v>0.12460000000000257</v>
      </c>
      <c r="I900" s="77">
        <f t="shared" si="28"/>
        <v>110.06432331448673</v>
      </c>
    </row>
    <row r="901" spans="8:9" ht="12.75">
      <c r="H901" s="72">
        <f t="shared" si="27"/>
        <v>0.12470000000000257</v>
      </c>
      <c r="I901" s="77">
        <f t="shared" si="28"/>
        <v>110.07460671584408</v>
      </c>
    </row>
    <row r="902" spans="8:9" ht="12.75">
      <c r="H902" s="72">
        <f aca="true" t="shared" si="29" ref="H902:H965">H901+0.0001</f>
        <v>0.12480000000000258</v>
      </c>
      <c r="I902" s="77">
        <f aca="true" t="shared" si="30" ref="I902:I965">BlackScholesPut($C$7,$C$8,$C$9,$C$10,H902)</f>
        <v>110.08490501910137</v>
      </c>
    </row>
    <row r="903" spans="8:9" ht="12.75">
      <c r="H903" s="72">
        <f t="shared" si="29"/>
        <v>0.12490000000000258</v>
      </c>
      <c r="I903" s="77">
        <f t="shared" si="30"/>
        <v>110.09521820995542</v>
      </c>
    </row>
    <row r="904" spans="8:9" ht="12.75">
      <c r="H904" s="72">
        <f t="shared" si="29"/>
        <v>0.12500000000000258</v>
      </c>
      <c r="I904" s="77">
        <f t="shared" si="30"/>
        <v>110.10554627409465</v>
      </c>
    </row>
    <row r="905" spans="8:9" ht="12.75">
      <c r="H905" s="72">
        <f t="shared" si="29"/>
        <v>0.12510000000000257</v>
      </c>
      <c r="I905" s="77">
        <f t="shared" si="30"/>
        <v>110.1158891971993</v>
      </c>
    </row>
    <row r="906" spans="8:9" ht="12.75">
      <c r="H906" s="72">
        <f t="shared" si="29"/>
        <v>0.12520000000000256</v>
      </c>
      <c r="I906" s="77">
        <f t="shared" si="30"/>
        <v>110.12624696493913</v>
      </c>
    </row>
    <row r="907" spans="8:9" ht="12.75">
      <c r="H907" s="72">
        <f t="shared" si="29"/>
        <v>0.12530000000000255</v>
      </c>
      <c r="I907" s="77">
        <f t="shared" si="30"/>
        <v>110.13661956297574</v>
      </c>
    </row>
    <row r="908" spans="8:9" ht="12.75">
      <c r="H908" s="72">
        <f t="shared" si="29"/>
        <v>0.12540000000000254</v>
      </c>
      <c r="I908" s="77">
        <f t="shared" si="30"/>
        <v>110.14700697696185</v>
      </c>
    </row>
    <row r="909" spans="8:9" ht="12.75">
      <c r="H909" s="72">
        <f t="shared" si="29"/>
        <v>0.12550000000000253</v>
      </c>
      <c r="I909" s="77">
        <f t="shared" si="30"/>
        <v>110.15740919254245</v>
      </c>
    </row>
    <row r="910" spans="8:9" ht="12.75">
      <c r="H910" s="72">
        <f t="shared" si="29"/>
        <v>0.12560000000000252</v>
      </c>
      <c r="I910" s="77">
        <f t="shared" si="30"/>
        <v>110.16782619535275</v>
      </c>
    </row>
    <row r="911" spans="8:9" ht="12.75">
      <c r="H911" s="72">
        <f t="shared" si="29"/>
        <v>0.1257000000000025</v>
      </c>
      <c r="I911" s="77">
        <f t="shared" si="30"/>
        <v>110.17825797102091</v>
      </c>
    </row>
    <row r="912" spans="8:9" ht="12.75">
      <c r="H912" s="72">
        <f t="shared" si="29"/>
        <v>0.1258000000000025</v>
      </c>
      <c r="I912" s="77">
        <f t="shared" si="30"/>
        <v>110.18870450516624</v>
      </c>
    </row>
    <row r="913" spans="8:9" ht="12.75">
      <c r="H913" s="72">
        <f t="shared" si="29"/>
        <v>0.12590000000000248</v>
      </c>
      <c r="I913" s="77">
        <f t="shared" si="30"/>
        <v>110.19916578340099</v>
      </c>
    </row>
    <row r="914" spans="8:9" ht="12.75">
      <c r="H914" s="72">
        <f t="shared" si="29"/>
        <v>0.12600000000000247</v>
      </c>
      <c r="I914" s="77">
        <f t="shared" si="30"/>
        <v>110.2096417913292</v>
      </c>
    </row>
    <row r="915" spans="8:9" ht="12.75">
      <c r="H915" s="72">
        <f t="shared" si="29"/>
        <v>0.12610000000000246</v>
      </c>
      <c r="I915" s="77">
        <f t="shared" si="30"/>
        <v>110.22013251454769</v>
      </c>
    </row>
    <row r="916" spans="8:9" ht="12.75">
      <c r="H916" s="72">
        <f t="shared" si="29"/>
        <v>0.12620000000000245</v>
      </c>
      <c r="I916" s="77">
        <f t="shared" si="30"/>
        <v>110.23063793864526</v>
      </c>
    </row>
    <row r="917" spans="8:9" ht="12.75">
      <c r="H917" s="72">
        <f t="shared" si="29"/>
        <v>0.12630000000000244</v>
      </c>
      <c r="I917" s="77">
        <f t="shared" si="30"/>
        <v>110.24115804920484</v>
      </c>
    </row>
    <row r="918" spans="8:9" ht="12.75">
      <c r="H918" s="72">
        <f t="shared" si="29"/>
        <v>0.12640000000000243</v>
      </c>
      <c r="I918" s="77">
        <f t="shared" si="30"/>
        <v>110.25169283180048</v>
      </c>
    </row>
    <row r="919" spans="8:9" ht="12.75">
      <c r="H919" s="72">
        <f t="shared" si="29"/>
        <v>0.12650000000000242</v>
      </c>
      <c r="I919" s="77">
        <f t="shared" si="30"/>
        <v>110.26224227200146</v>
      </c>
    </row>
    <row r="920" spans="8:9" ht="12.75">
      <c r="H920" s="72">
        <f t="shared" si="29"/>
        <v>0.1266000000000024</v>
      </c>
      <c r="I920" s="77">
        <f t="shared" si="30"/>
        <v>110.27280635536863</v>
      </c>
    </row>
    <row r="921" spans="8:9" ht="12.75">
      <c r="H921" s="72">
        <f t="shared" si="29"/>
        <v>0.1267000000000024</v>
      </c>
      <c r="I921" s="77">
        <f t="shared" si="30"/>
        <v>110.28338506745649</v>
      </c>
    </row>
    <row r="922" spans="8:9" ht="12.75">
      <c r="H922" s="72">
        <f t="shared" si="29"/>
        <v>0.12680000000000238</v>
      </c>
      <c r="I922" s="77">
        <f t="shared" si="30"/>
        <v>110.29397839381386</v>
      </c>
    </row>
    <row r="923" spans="8:9" ht="12.75">
      <c r="H923" s="72">
        <f t="shared" si="29"/>
        <v>0.12690000000000237</v>
      </c>
      <c r="I923" s="77">
        <f t="shared" si="30"/>
        <v>110.30458631998317</v>
      </c>
    </row>
    <row r="924" spans="8:9" ht="12.75">
      <c r="H924" s="72">
        <f t="shared" si="29"/>
        <v>0.12700000000000236</v>
      </c>
      <c r="I924" s="77">
        <f t="shared" si="30"/>
        <v>110.3152088314996</v>
      </c>
    </row>
    <row r="925" spans="8:9" ht="12.75">
      <c r="H925" s="72">
        <f t="shared" si="29"/>
        <v>0.12710000000000235</v>
      </c>
      <c r="I925" s="77">
        <f t="shared" si="30"/>
        <v>110.32584591389468</v>
      </c>
    </row>
    <row r="926" spans="8:9" ht="12.75">
      <c r="H926" s="72">
        <f t="shared" si="29"/>
        <v>0.12720000000000234</v>
      </c>
      <c r="I926" s="77">
        <f t="shared" si="30"/>
        <v>110.33649755269107</v>
      </c>
    </row>
    <row r="927" spans="8:9" ht="12.75">
      <c r="H927" s="72">
        <f t="shared" si="29"/>
        <v>0.12730000000000233</v>
      </c>
      <c r="I927" s="77">
        <f t="shared" si="30"/>
        <v>110.34716373340848</v>
      </c>
    </row>
    <row r="928" spans="8:9" ht="12.75">
      <c r="H928" s="72">
        <f t="shared" si="29"/>
        <v>0.12740000000000232</v>
      </c>
      <c r="I928" s="77">
        <f t="shared" si="30"/>
        <v>110.35784444156025</v>
      </c>
    </row>
    <row r="929" spans="8:9" ht="12.75">
      <c r="H929" s="72">
        <f t="shared" si="29"/>
        <v>0.1275000000000023</v>
      </c>
      <c r="I929" s="77">
        <f t="shared" si="30"/>
        <v>110.36853966265335</v>
      </c>
    </row>
    <row r="930" spans="8:9" ht="12.75">
      <c r="H930" s="72">
        <f t="shared" si="29"/>
        <v>0.1276000000000023</v>
      </c>
      <c r="I930" s="77">
        <f t="shared" si="30"/>
        <v>110.37924938219066</v>
      </c>
    </row>
    <row r="931" spans="8:9" ht="12.75">
      <c r="H931" s="72">
        <f t="shared" si="29"/>
        <v>0.12770000000000228</v>
      </c>
      <c r="I931" s="77">
        <f t="shared" si="30"/>
        <v>110.3899735856703</v>
      </c>
    </row>
    <row r="932" spans="8:9" ht="12.75">
      <c r="H932" s="72">
        <f t="shared" si="29"/>
        <v>0.12780000000000227</v>
      </c>
      <c r="I932" s="77">
        <f t="shared" si="30"/>
        <v>110.40071225858401</v>
      </c>
    </row>
    <row r="933" spans="8:9" ht="12.75">
      <c r="H933" s="72">
        <f t="shared" si="29"/>
        <v>0.12790000000000226</v>
      </c>
      <c r="I933" s="77">
        <f t="shared" si="30"/>
        <v>110.4114653864201</v>
      </c>
    </row>
    <row r="934" spans="8:9" ht="12.75">
      <c r="H934" s="72">
        <f t="shared" si="29"/>
        <v>0.12800000000000225</v>
      </c>
      <c r="I934" s="77">
        <f t="shared" si="30"/>
        <v>110.42223295466238</v>
      </c>
    </row>
    <row r="935" spans="8:9" ht="12.75">
      <c r="H935" s="72">
        <f t="shared" si="29"/>
        <v>0.12810000000000224</v>
      </c>
      <c r="I935" s="77">
        <f t="shared" si="30"/>
        <v>110.4330149487887</v>
      </c>
    </row>
    <row r="936" spans="8:9" ht="12.75">
      <c r="H936" s="72">
        <f t="shared" si="29"/>
        <v>0.12820000000000223</v>
      </c>
      <c r="I936" s="77">
        <f t="shared" si="30"/>
        <v>110.44381135427375</v>
      </c>
    </row>
    <row r="937" spans="8:9" ht="12.75">
      <c r="H937" s="72">
        <f t="shared" si="29"/>
        <v>0.12830000000000222</v>
      </c>
      <c r="I937" s="77">
        <f t="shared" si="30"/>
        <v>110.45462215658813</v>
      </c>
    </row>
    <row r="938" spans="8:9" ht="12.75">
      <c r="H938" s="72">
        <f t="shared" si="29"/>
        <v>0.1284000000000022</v>
      </c>
      <c r="I938" s="77">
        <f t="shared" si="30"/>
        <v>110.46544734119743</v>
      </c>
    </row>
    <row r="939" spans="8:9" ht="12.75">
      <c r="H939" s="72">
        <f t="shared" si="29"/>
        <v>0.1285000000000022</v>
      </c>
      <c r="I939" s="77">
        <f t="shared" si="30"/>
        <v>110.4762868935652</v>
      </c>
    </row>
    <row r="940" spans="8:9" ht="12.75">
      <c r="H940" s="72">
        <f t="shared" si="29"/>
        <v>0.12860000000000218</v>
      </c>
      <c r="I940" s="77">
        <f t="shared" si="30"/>
        <v>110.48714079914839</v>
      </c>
    </row>
    <row r="941" spans="8:9" ht="12.75">
      <c r="H941" s="72">
        <f t="shared" si="29"/>
        <v>0.12870000000000217</v>
      </c>
      <c r="I941" s="77">
        <f t="shared" si="30"/>
        <v>110.49800904340304</v>
      </c>
    </row>
    <row r="942" spans="8:9" ht="12.75">
      <c r="H942" s="72">
        <f t="shared" si="29"/>
        <v>0.12880000000000216</v>
      </c>
      <c r="I942" s="77">
        <f t="shared" si="30"/>
        <v>110.5088916117802</v>
      </c>
    </row>
    <row r="943" spans="8:9" ht="12.75">
      <c r="H943" s="72">
        <f t="shared" si="29"/>
        <v>0.12890000000000215</v>
      </c>
      <c r="I943" s="77">
        <f t="shared" si="30"/>
        <v>110.51978848972794</v>
      </c>
    </row>
    <row r="944" spans="8:9" ht="12.75">
      <c r="H944" s="72">
        <f t="shared" si="29"/>
        <v>0.12900000000000214</v>
      </c>
      <c r="I944" s="77">
        <f t="shared" si="30"/>
        <v>110.53069966269072</v>
      </c>
    </row>
    <row r="945" spans="8:9" ht="12.75">
      <c r="H945" s="72">
        <f t="shared" si="29"/>
        <v>0.12910000000000213</v>
      </c>
      <c r="I945" s="77">
        <f t="shared" si="30"/>
        <v>110.54162511611139</v>
      </c>
    </row>
    <row r="946" spans="8:9" ht="12.75">
      <c r="H946" s="72">
        <f t="shared" si="29"/>
        <v>0.12920000000000212</v>
      </c>
      <c r="I946" s="77">
        <f t="shared" si="30"/>
        <v>110.5525648354278</v>
      </c>
    </row>
    <row r="947" spans="8:9" ht="12.75">
      <c r="H947" s="72">
        <f t="shared" si="29"/>
        <v>0.1293000000000021</v>
      </c>
      <c r="I947" s="77">
        <f t="shared" si="30"/>
        <v>110.56351880607644</v>
      </c>
    </row>
    <row r="948" spans="8:9" ht="12.75">
      <c r="H948" s="72">
        <f t="shared" si="29"/>
        <v>0.1294000000000021</v>
      </c>
      <c r="I948" s="77">
        <f t="shared" si="30"/>
        <v>110.57448701349017</v>
      </c>
    </row>
    <row r="949" spans="8:9" ht="12.75">
      <c r="H949" s="72">
        <f t="shared" si="29"/>
        <v>0.12950000000000209</v>
      </c>
      <c r="I949" s="77">
        <f t="shared" si="30"/>
        <v>110.58546944310001</v>
      </c>
    </row>
    <row r="950" spans="8:9" ht="12.75">
      <c r="H950" s="72">
        <f t="shared" si="29"/>
        <v>0.12960000000000207</v>
      </c>
      <c r="I950" s="77">
        <f t="shared" si="30"/>
        <v>110.5964660803345</v>
      </c>
    </row>
    <row r="951" spans="8:9" ht="12.75">
      <c r="H951" s="72">
        <f t="shared" si="29"/>
        <v>0.12970000000000206</v>
      </c>
      <c r="I951" s="77">
        <f t="shared" si="30"/>
        <v>110.60747691061943</v>
      </c>
    </row>
    <row r="952" spans="8:9" ht="12.75">
      <c r="H952" s="72">
        <f t="shared" si="29"/>
        <v>0.12980000000000205</v>
      </c>
      <c r="I952" s="77">
        <f t="shared" si="30"/>
        <v>110.61850191937901</v>
      </c>
    </row>
    <row r="953" spans="8:9" ht="12.75">
      <c r="H953" s="72">
        <f t="shared" si="29"/>
        <v>0.12990000000000204</v>
      </c>
      <c r="I953" s="77">
        <f t="shared" si="30"/>
        <v>110.62954109203497</v>
      </c>
    </row>
    <row r="954" spans="8:9" ht="12.75">
      <c r="H954" s="72">
        <f t="shared" si="29"/>
        <v>0.13000000000000203</v>
      </c>
      <c r="I954" s="77">
        <f t="shared" si="30"/>
        <v>110.64059441400718</v>
      </c>
    </row>
    <row r="955" spans="8:9" ht="12.75">
      <c r="H955" s="72">
        <f t="shared" si="29"/>
        <v>0.13010000000000202</v>
      </c>
      <c r="I955" s="77">
        <f t="shared" si="30"/>
        <v>110.65166187071418</v>
      </c>
    </row>
    <row r="956" spans="8:9" ht="12.75">
      <c r="H956" s="72">
        <f t="shared" si="29"/>
        <v>0.130200000000002</v>
      </c>
      <c r="I956" s="77">
        <f t="shared" si="30"/>
        <v>110.66274344757198</v>
      </c>
    </row>
    <row r="957" spans="8:9" ht="12.75">
      <c r="H957" s="72">
        <f t="shared" si="29"/>
        <v>0.130300000000002</v>
      </c>
      <c r="I957" s="77">
        <f t="shared" si="30"/>
        <v>110.67383912999617</v>
      </c>
    </row>
    <row r="958" spans="8:9" ht="12.75">
      <c r="H958" s="72">
        <f t="shared" si="29"/>
        <v>0.130400000000002</v>
      </c>
      <c r="I958" s="77">
        <f t="shared" si="30"/>
        <v>110.6849489033998</v>
      </c>
    </row>
    <row r="959" spans="8:9" ht="12.75">
      <c r="H959" s="72">
        <f t="shared" si="29"/>
        <v>0.13050000000000198</v>
      </c>
      <c r="I959" s="77">
        <f t="shared" si="30"/>
        <v>110.69607275319618</v>
      </c>
    </row>
    <row r="960" spans="8:9" ht="12.75">
      <c r="H960" s="72">
        <f t="shared" si="29"/>
        <v>0.13060000000000196</v>
      </c>
      <c r="I960" s="77">
        <f t="shared" si="30"/>
        <v>110.70721066479564</v>
      </c>
    </row>
    <row r="961" spans="8:9" ht="12.75">
      <c r="H961" s="72">
        <f t="shared" si="29"/>
        <v>0.13070000000000195</v>
      </c>
      <c r="I961" s="77">
        <f t="shared" si="30"/>
        <v>110.71836262360853</v>
      </c>
    </row>
    <row r="962" spans="8:9" ht="12.75">
      <c r="H962" s="72">
        <f t="shared" si="29"/>
        <v>0.13080000000000194</v>
      </c>
      <c r="I962" s="77">
        <f t="shared" si="30"/>
        <v>110.72952861504405</v>
      </c>
    </row>
    <row r="963" spans="8:9" ht="12.75">
      <c r="H963" s="72">
        <f t="shared" si="29"/>
        <v>0.13090000000000193</v>
      </c>
      <c r="I963" s="77">
        <f t="shared" si="30"/>
        <v>110.74070862451163</v>
      </c>
    </row>
    <row r="964" spans="8:9" ht="12.75">
      <c r="H964" s="72">
        <f t="shared" si="29"/>
        <v>0.13100000000000192</v>
      </c>
      <c r="I964" s="77">
        <f t="shared" si="30"/>
        <v>110.75190263741729</v>
      </c>
    </row>
    <row r="965" spans="8:9" ht="12.75">
      <c r="H965" s="72">
        <f t="shared" si="29"/>
        <v>0.1311000000000019</v>
      </c>
      <c r="I965" s="77">
        <f t="shared" si="30"/>
        <v>110.76311063917001</v>
      </c>
    </row>
    <row r="966" spans="8:9" ht="12.75">
      <c r="H966" s="72">
        <f aca="true" t="shared" si="31" ref="H966:H1015">H965+0.0001</f>
        <v>0.1312000000000019</v>
      </c>
      <c r="I966" s="77">
        <f aca="true" t="shared" si="32" ref="I966:I1029">BlackScholesPut($C$7,$C$8,$C$9,$C$10,H966)</f>
        <v>110.77433261517581</v>
      </c>
    </row>
    <row r="967" spans="8:9" ht="12.75">
      <c r="H967" s="72">
        <f t="shared" si="31"/>
        <v>0.1313000000000019</v>
      </c>
      <c r="I967" s="77">
        <f t="shared" si="32"/>
        <v>110.78556855084162</v>
      </c>
    </row>
    <row r="968" spans="8:9" ht="12.75">
      <c r="H968" s="72">
        <f t="shared" si="31"/>
        <v>0.13140000000000188</v>
      </c>
      <c r="I968" s="77">
        <f t="shared" si="32"/>
        <v>110.796818431573</v>
      </c>
    </row>
    <row r="969" spans="8:9" ht="12.75">
      <c r="H969" s="72">
        <f t="shared" si="31"/>
        <v>0.13150000000000187</v>
      </c>
      <c r="I969" s="77">
        <f t="shared" si="32"/>
        <v>110.80808224277712</v>
      </c>
    </row>
    <row r="970" spans="8:9" ht="12.75">
      <c r="H970" s="72">
        <f t="shared" si="31"/>
        <v>0.13160000000000185</v>
      </c>
      <c r="I970" s="77">
        <f t="shared" si="32"/>
        <v>110.8193599698593</v>
      </c>
    </row>
    <row r="971" spans="8:9" ht="12.75">
      <c r="H971" s="72">
        <f t="shared" si="31"/>
        <v>0.13170000000000184</v>
      </c>
      <c r="I971" s="77">
        <f t="shared" si="32"/>
        <v>110.83065159822718</v>
      </c>
    </row>
    <row r="972" spans="8:9" ht="12.75">
      <c r="H972" s="72">
        <f t="shared" si="31"/>
        <v>0.13180000000000183</v>
      </c>
      <c r="I972" s="77">
        <f t="shared" si="32"/>
        <v>110.8419571132863</v>
      </c>
    </row>
    <row r="973" spans="8:9" ht="12.75">
      <c r="H973" s="72">
        <f t="shared" si="31"/>
        <v>0.13190000000000182</v>
      </c>
      <c r="I973" s="77">
        <f t="shared" si="32"/>
        <v>110.85327650044474</v>
      </c>
    </row>
    <row r="974" spans="8:9" ht="12.75">
      <c r="H974" s="72">
        <f t="shared" si="31"/>
        <v>0.1320000000000018</v>
      </c>
      <c r="I974" s="77">
        <f t="shared" si="32"/>
        <v>110.86460974510896</v>
      </c>
    </row>
    <row r="975" spans="8:9" ht="12.75">
      <c r="H975" s="72">
        <f t="shared" si="31"/>
        <v>0.1321000000000018</v>
      </c>
      <c r="I975" s="77">
        <f t="shared" si="32"/>
        <v>110.87595683268842</v>
      </c>
    </row>
    <row r="976" spans="8:9" ht="12.75">
      <c r="H976" s="72">
        <f t="shared" si="31"/>
        <v>0.1322000000000018</v>
      </c>
      <c r="I976" s="77">
        <f t="shared" si="32"/>
        <v>110.8873177485907</v>
      </c>
    </row>
    <row r="977" spans="8:9" ht="12.75">
      <c r="H977" s="72">
        <f t="shared" si="31"/>
        <v>0.13230000000000178</v>
      </c>
      <c r="I977" s="77">
        <f t="shared" si="32"/>
        <v>110.89869247822685</v>
      </c>
    </row>
    <row r="978" spans="8:9" ht="12.75">
      <c r="H978" s="72">
        <f t="shared" si="31"/>
        <v>0.13240000000000177</v>
      </c>
      <c r="I978" s="77">
        <f t="shared" si="32"/>
        <v>110.91008100700583</v>
      </c>
    </row>
    <row r="979" spans="8:9" ht="12.75">
      <c r="H979" s="72">
        <f t="shared" si="31"/>
        <v>0.13250000000000176</v>
      </c>
      <c r="I979" s="77">
        <f t="shared" si="32"/>
        <v>110.92148332034026</v>
      </c>
    </row>
    <row r="980" spans="8:9" ht="12.75">
      <c r="H980" s="72">
        <f t="shared" si="31"/>
        <v>0.13260000000000174</v>
      </c>
      <c r="I980" s="77">
        <f t="shared" si="32"/>
        <v>110.93289940364343</v>
      </c>
    </row>
    <row r="981" spans="8:9" ht="12.75">
      <c r="H981" s="72">
        <f t="shared" si="31"/>
        <v>0.13270000000000173</v>
      </c>
      <c r="I981" s="77">
        <f t="shared" si="32"/>
        <v>110.94432924232865</v>
      </c>
    </row>
    <row r="982" spans="8:9" ht="12.75">
      <c r="H982" s="72">
        <f t="shared" si="31"/>
        <v>0.13280000000000172</v>
      </c>
      <c r="I982" s="77">
        <f t="shared" si="32"/>
        <v>110.95577282181148</v>
      </c>
    </row>
    <row r="983" spans="8:9" ht="12.75">
      <c r="H983" s="72">
        <f t="shared" si="31"/>
        <v>0.1329000000000017</v>
      </c>
      <c r="I983" s="77">
        <f t="shared" si="32"/>
        <v>110.96723012750908</v>
      </c>
    </row>
    <row r="984" spans="8:9" ht="12.75">
      <c r="H984" s="72">
        <f t="shared" si="31"/>
        <v>0.1330000000000017</v>
      </c>
      <c r="I984" s="77">
        <f t="shared" si="32"/>
        <v>110.97870114483953</v>
      </c>
    </row>
    <row r="985" spans="8:9" ht="12.75">
      <c r="H985" s="72">
        <f t="shared" si="31"/>
        <v>0.1331000000000017</v>
      </c>
      <c r="I985" s="77">
        <f t="shared" si="32"/>
        <v>110.9901858592234</v>
      </c>
    </row>
    <row r="986" spans="8:9" ht="12.75">
      <c r="H986" s="72">
        <f t="shared" si="31"/>
        <v>0.13320000000000168</v>
      </c>
      <c r="I986" s="77">
        <f t="shared" si="32"/>
        <v>111.00168425608217</v>
      </c>
    </row>
    <row r="987" spans="8:9" ht="12.75">
      <c r="H987" s="72">
        <f t="shared" si="31"/>
        <v>0.13330000000000167</v>
      </c>
      <c r="I987" s="77">
        <f t="shared" si="32"/>
        <v>111.01319632084005</v>
      </c>
    </row>
    <row r="988" spans="8:9" ht="12.75">
      <c r="H988" s="72">
        <f t="shared" si="31"/>
        <v>0.13340000000000166</v>
      </c>
      <c r="I988" s="77">
        <f t="shared" si="32"/>
        <v>111.02472203892239</v>
      </c>
    </row>
    <row r="989" spans="8:9" ht="12.75">
      <c r="H989" s="72">
        <f t="shared" si="31"/>
        <v>0.13350000000000165</v>
      </c>
      <c r="I989" s="77">
        <f t="shared" si="32"/>
        <v>111.03626139575749</v>
      </c>
    </row>
    <row r="990" spans="8:9" ht="12.75">
      <c r="H990" s="72">
        <f t="shared" si="31"/>
        <v>0.13360000000000163</v>
      </c>
      <c r="I990" s="77">
        <f t="shared" si="32"/>
        <v>111.04781437677525</v>
      </c>
    </row>
    <row r="991" spans="8:9" ht="12.75">
      <c r="H991" s="72">
        <f t="shared" si="31"/>
        <v>0.13370000000000162</v>
      </c>
      <c r="I991" s="77">
        <f t="shared" si="32"/>
        <v>111.05938096740783</v>
      </c>
    </row>
    <row r="992" spans="8:9" ht="12.75">
      <c r="H992" s="72">
        <f t="shared" si="31"/>
        <v>0.1338000000000016</v>
      </c>
      <c r="I992" s="77">
        <f t="shared" si="32"/>
        <v>111.07096115309014</v>
      </c>
    </row>
    <row r="993" spans="8:9" ht="12.75">
      <c r="H993" s="72">
        <f t="shared" si="31"/>
        <v>0.1339000000000016</v>
      </c>
      <c r="I993" s="77">
        <f t="shared" si="32"/>
        <v>111.08255491925888</v>
      </c>
    </row>
    <row r="994" spans="8:9" ht="12.75">
      <c r="H994" s="72">
        <f t="shared" si="31"/>
        <v>0.1340000000000016</v>
      </c>
      <c r="I994" s="77">
        <f t="shared" si="32"/>
        <v>111.0941622513551</v>
      </c>
    </row>
    <row r="995" spans="8:9" ht="12.75">
      <c r="H995" s="72">
        <f t="shared" si="31"/>
        <v>0.13410000000000158</v>
      </c>
      <c r="I995" s="77">
        <f t="shared" si="32"/>
        <v>111.10578313482006</v>
      </c>
    </row>
    <row r="996" spans="8:9" ht="12.75">
      <c r="H996" s="72">
        <f t="shared" si="31"/>
        <v>0.13420000000000157</v>
      </c>
      <c r="I996" s="77">
        <f t="shared" si="32"/>
        <v>111.11741755509979</v>
      </c>
    </row>
    <row r="997" spans="8:9" ht="12.75">
      <c r="H997" s="72">
        <f t="shared" si="31"/>
        <v>0.13430000000000156</v>
      </c>
      <c r="I997" s="77">
        <f t="shared" si="32"/>
        <v>111.1290654976417</v>
      </c>
    </row>
    <row r="998" spans="8:9" ht="12.75">
      <c r="H998" s="72">
        <f t="shared" si="31"/>
        <v>0.13440000000000155</v>
      </c>
      <c r="I998" s="77">
        <f t="shared" si="32"/>
        <v>111.14072694789775</v>
      </c>
    </row>
    <row r="999" spans="8:9" ht="12.75">
      <c r="H999" s="72">
        <f t="shared" si="31"/>
        <v>0.13450000000000153</v>
      </c>
      <c r="I999" s="77">
        <f t="shared" si="32"/>
        <v>111.15240189132146</v>
      </c>
    </row>
    <row r="1000" spans="8:9" ht="12.75">
      <c r="H1000" s="72">
        <f t="shared" si="31"/>
        <v>0.13460000000000152</v>
      </c>
      <c r="I1000" s="77">
        <f t="shared" si="32"/>
        <v>111.16409031337025</v>
      </c>
    </row>
    <row r="1001" spans="8:9" ht="12.75">
      <c r="H1001" s="72">
        <f t="shared" si="31"/>
        <v>0.1347000000000015</v>
      </c>
      <c r="I1001" s="77">
        <f t="shared" si="32"/>
        <v>111.17579219950494</v>
      </c>
    </row>
    <row r="1002" spans="8:9" ht="12.75">
      <c r="H1002" s="72">
        <f t="shared" si="31"/>
        <v>0.1348000000000015</v>
      </c>
      <c r="I1002" s="77">
        <f t="shared" si="32"/>
        <v>111.18750753518907</v>
      </c>
    </row>
    <row r="1003" spans="8:9" ht="12.75">
      <c r="H1003" s="72">
        <f t="shared" si="31"/>
        <v>0.1349000000000015</v>
      </c>
      <c r="I1003" s="77">
        <f t="shared" si="32"/>
        <v>111.19923630589028</v>
      </c>
    </row>
    <row r="1004" spans="8:9" ht="12.75">
      <c r="H1004" s="72">
        <f t="shared" si="31"/>
        <v>0.13500000000000148</v>
      </c>
      <c r="I1004" s="77">
        <f t="shared" si="32"/>
        <v>111.21097849707985</v>
      </c>
    </row>
    <row r="1005" spans="8:9" ht="12.75">
      <c r="H1005" s="72">
        <f t="shared" si="31"/>
        <v>0.13510000000000147</v>
      </c>
      <c r="I1005" s="77">
        <f t="shared" si="32"/>
        <v>111.2227340942311</v>
      </c>
    </row>
    <row r="1006" spans="8:9" ht="12.75">
      <c r="H1006" s="72">
        <f t="shared" si="31"/>
        <v>0.13520000000000146</v>
      </c>
      <c r="I1006" s="77">
        <f t="shared" si="32"/>
        <v>111.2345030828235</v>
      </c>
    </row>
    <row r="1007" spans="8:9" ht="12.75">
      <c r="H1007" s="72">
        <f t="shared" si="31"/>
        <v>0.13530000000000145</v>
      </c>
      <c r="I1007" s="77">
        <f t="shared" si="32"/>
        <v>111.24628544833854</v>
      </c>
    </row>
    <row r="1008" spans="8:9" ht="12.75">
      <c r="H1008" s="72">
        <f t="shared" si="31"/>
        <v>0.13540000000000144</v>
      </c>
      <c r="I1008" s="77">
        <f t="shared" si="32"/>
        <v>111.25808117626207</v>
      </c>
    </row>
    <row r="1009" spans="8:9" ht="12.75">
      <c r="H1009" s="72">
        <f t="shared" si="31"/>
        <v>0.13550000000000142</v>
      </c>
      <c r="I1009" s="77">
        <f t="shared" si="32"/>
        <v>111.26989025208445</v>
      </c>
    </row>
    <row r="1010" spans="8:9" ht="12.75">
      <c r="H1010" s="72">
        <f t="shared" si="31"/>
        <v>0.1356000000000014</v>
      </c>
      <c r="I1010" s="77">
        <f t="shared" si="32"/>
        <v>111.2817126612988</v>
      </c>
    </row>
    <row r="1011" spans="8:9" ht="12.75">
      <c r="H1011" s="72">
        <f t="shared" si="31"/>
        <v>0.1357000000000014</v>
      </c>
      <c r="I1011" s="77">
        <f t="shared" si="32"/>
        <v>111.29354838940344</v>
      </c>
    </row>
    <row r="1012" spans="8:9" ht="12.75">
      <c r="H1012" s="72">
        <f t="shared" si="31"/>
        <v>0.1358000000000014</v>
      </c>
      <c r="I1012" s="77">
        <f t="shared" si="32"/>
        <v>111.30539742190149</v>
      </c>
    </row>
    <row r="1013" spans="8:9" ht="12.75">
      <c r="H1013" s="72">
        <f t="shared" si="31"/>
        <v>0.13590000000000138</v>
      </c>
      <c r="I1013" s="77">
        <f t="shared" si="32"/>
        <v>111.31725974429901</v>
      </c>
    </row>
    <row r="1014" spans="8:9" ht="12.75">
      <c r="H1014" s="72">
        <f t="shared" si="31"/>
        <v>0.13600000000000137</v>
      </c>
      <c r="I1014" s="77">
        <f t="shared" si="32"/>
        <v>111.32913534210684</v>
      </c>
    </row>
    <row r="1015" spans="8:9" ht="12.75">
      <c r="H1015" s="72">
        <f t="shared" si="31"/>
        <v>0.13610000000000136</v>
      </c>
      <c r="I1015" s="77">
        <f t="shared" si="32"/>
        <v>111.34102420084082</v>
      </c>
    </row>
    <row r="1016" spans="8:9" ht="12.75">
      <c r="H1016" s="72">
        <f aca="true" t="shared" si="33" ref="H1016:H1079">H1015+0.0001</f>
        <v>0.13620000000000135</v>
      </c>
      <c r="I1016" s="77">
        <f t="shared" si="32"/>
        <v>111.3529263060218</v>
      </c>
    </row>
    <row r="1017" spans="8:9" ht="12.75">
      <c r="H1017" s="72">
        <f t="shared" si="33"/>
        <v>0.13630000000000134</v>
      </c>
      <c r="I1017" s="77">
        <f t="shared" si="32"/>
        <v>111.36484164317312</v>
      </c>
    </row>
    <row r="1018" spans="8:9" ht="12.75">
      <c r="H1018" s="72">
        <f t="shared" si="33"/>
        <v>0.13640000000000133</v>
      </c>
      <c r="I1018" s="77">
        <f t="shared" si="32"/>
        <v>111.37677019782541</v>
      </c>
    </row>
    <row r="1019" spans="8:9" ht="12.75">
      <c r="H1019" s="72">
        <f t="shared" si="33"/>
        <v>0.13650000000000131</v>
      </c>
      <c r="I1019" s="77">
        <f t="shared" si="32"/>
        <v>111.38871195551314</v>
      </c>
    </row>
    <row r="1020" spans="8:9" ht="12.75">
      <c r="H1020" s="72">
        <f t="shared" si="33"/>
        <v>0.1366000000000013</v>
      </c>
      <c r="I1020" s="77">
        <f t="shared" si="32"/>
        <v>111.40066690177491</v>
      </c>
    </row>
    <row r="1021" spans="8:9" ht="12.75">
      <c r="H1021" s="72">
        <f t="shared" si="33"/>
        <v>0.1367000000000013</v>
      </c>
      <c r="I1021" s="77">
        <f t="shared" si="32"/>
        <v>111.41263502215543</v>
      </c>
    </row>
    <row r="1022" spans="8:9" ht="12.75">
      <c r="H1022" s="72">
        <f t="shared" si="33"/>
        <v>0.13680000000000128</v>
      </c>
      <c r="I1022" s="77">
        <f t="shared" si="32"/>
        <v>111.42461630220419</v>
      </c>
    </row>
    <row r="1023" spans="8:9" ht="12.75">
      <c r="H1023" s="72">
        <f t="shared" si="33"/>
        <v>0.13690000000000127</v>
      </c>
      <c r="I1023" s="77">
        <f t="shared" si="32"/>
        <v>111.43661072747545</v>
      </c>
    </row>
    <row r="1024" spans="8:9" ht="12.75">
      <c r="H1024" s="72">
        <f t="shared" si="33"/>
        <v>0.13700000000000126</v>
      </c>
      <c r="I1024" s="77">
        <f t="shared" si="32"/>
        <v>111.44861828352919</v>
      </c>
    </row>
    <row r="1025" spans="8:9" ht="12.75">
      <c r="H1025" s="72">
        <f t="shared" si="33"/>
        <v>0.13710000000000125</v>
      </c>
      <c r="I1025" s="77">
        <f t="shared" si="32"/>
        <v>111.46063895593034</v>
      </c>
    </row>
    <row r="1026" spans="8:9" ht="12.75">
      <c r="H1026" s="72">
        <f t="shared" si="33"/>
        <v>0.13720000000000124</v>
      </c>
      <c r="I1026" s="77">
        <f t="shared" si="32"/>
        <v>111.47267273024909</v>
      </c>
    </row>
    <row r="1027" spans="8:9" ht="12.75">
      <c r="H1027" s="72">
        <f t="shared" si="33"/>
        <v>0.13730000000000123</v>
      </c>
      <c r="I1027" s="77">
        <f t="shared" si="32"/>
        <v>111.48471959206177</v>
      </c>
    </row>
    <row r="1028" spans="8:9" ht="12.75">
      <c r="H1028" s="72">
        <f t="shared" si="33"/>
        <v>0.13740000000000122</v>
      </c>
      <c r="I1028" s="77">
        <f t="shared" si="32"/>
        <v>111.49677952694947</v>
      </c>
    </row>
    <row r="1029" spans="8:9" ht="12.75">
      <c r="H1029" s="72">
        <f t="shared" si="33"/>
        <v>0.1375000000000012</v>
      </c>
      <c r="I1029" s="77">
        <f t="shared" si="32"/>
        <v>111.50885252049966</v>
      </c>
    </row>
    <row r="1030" spans="8:9" ht="12.75">
      <c r="H1030" s="72">
        <f t="shared" si="33"/>
        <v>0.1376000000000012</v>
      </c>
      <c r="I1030" s="77">
        <f aca="true" t="shared" si="34" ref="I1030:I1093">BlackScholesPut($C$7,$C$8,$C$9,$C$10,H1030)</f>
        <v>111.52093855830526</v>
      </c>
    </row>
    <row r="1031" spans="8:9" ht="12.75">
      <c r="H1031" s="72">
        <f t="shared" si="33"/>
        <v>0.13770000000000118</v>
      </c>
      <c r="I1031" s="77">
        <f t="shared" si="34"/>
        <v>111.53303762596443</v>
      </c>
    </row>
    <row r="1032" spans="8:9" ht="12.75">
      <c r="H1032" s="72">
        <f t="shared" si="33"/>
        <v>0.13780000000000117</v>
      </c>
      <c r="I1032" s="77">
        <f t="shared" si="34"/>
        <v>111.54514970908167</v>
      </c>
    </row>
    <row r="1033" spans="8:9" ht="12.75">
      <c r="H1033" s="72">
        <f t="shared" si="33"/>
        <v>0.13790000000000116</v>
      </c>
      <c r="I1033" s="77">
        <f t="shared" si="34"/>
        <v>111.55727479326674</v>
      </c>
    </row>
    <row r="1034" spans="8:9" ht="12.75">
      <c r="H1034" s="72">
        <f t="shared" si="33"/>
        <v>0.13800000000000115</v>
      </c>
      <c r="I1034" s="77">
        <f t="shared" si="34"/>
        <v>111.56941286413735</v>
      </c>
    </row>
    <row r="1035" spans="8:9" ht="12.75">
      <c r="H1035" s="72">
        <f t="shared" si="33"/>
        <v>0.13810000000000114</v>
      </c>
      <c r="I1035" s="77">
        <f t="shared" si="34"/>
        <v>111.58156390731438</v>
      </c>
    </row>
    <row r="1036" spans="8:9" ht="12.75">
      <c r="H1036" s="72">
        <f t="shared" si="33"/>
        <v>0.13820000000000113</v>
      </c>
      <c r="I1036" s="77">
        <f t="shared" si="34"/>
        <v>111.59372790842758</v>
      </c>
    </row>
    <row r="1037" spans="8:9" ht="12.75">
      <c r="H1037" s="72">
        <f t="shared" si="33"/>
        <v>0.13830000000000112</v>
      </c>
      <c r="I1037" s="77">
        <f t="shared" si="34"/>
        <v>111.60590485311059</v>
      </c>
    </row>
    <row r="1038" spans="8:9" ht="12.75">
      <c r="H1038" s="72">
        <f t="shared" si="33"/>
        <v>0.1384000000000011</v>
      </c>
      <c r="I1038" s="77">
        <f t="shared" si="34"/>
        <v>111.61809472700565</v>
      </c>
    </row>
    <row r="1039" spans="8:9" ht="12.75">
      <c r="H1039" s="72">
        <f t="shared" si="33"/>
        <v>0.1385000000000011</v>
      </c>
      <c r="I1039" s="77">
        <f t="shared" si="34"/>
        <v>111.63029751575891</v>
      </c>
    </row>
    <row r="1040" spans="8:9" ht="12.75">
      <c r="H1040" s="72">
        <f t="shared" si="33"/>
        <v>0.13860000000000108</v>
      </c>
      <c r="I1040" s="77">
        <f t="shared" si="34"/>
        <v>111.64251320502512</v>
      </c>
    </row>
    <row r="1041" spans="8:9" ht="12.75">
      <c r="H1041" s="72">
        <f t="shared" si="33"/>
        <v>0.13870000000000107</v>
      </c>
      <c r="I1041" s="77">
        <f t="shared" si="34"/>
        <v>111.65474178046429</v>
      </c>
    </row>
    <row r="1042" spans="8:9" ht="12.75">
      <c r="H1042" s="72">
        <f t="shared" si="33"/>
        <v>0.13880000000000106</v>
      </c>
      <c r="I1042" s="77">
        <f t="shared" si="34"/>
        <v>111.666983227743</v>
      </c>
    </row>
    <row r="1043" spans="8:9" ht="12.75">
      <c r="H1043" s="72">
        <f t="shared" si="33"/>
        <v>0.13890000000000105</v>
      </c>
      <c r="I1043" s="77">
        <f t="shared" si="34"/>
        <v>111.67923753253581</v>
      </c>
    </row>
    <row r="1044" spans="8:9" ht="12.75">
      <c r="H1044" s="72">
        <f t="shared" si="33"/>
        <v>0.13900000000000104</v>
      </c>
      <c r="I1044" s="77">
        <f t="shared" si="34"/>
        <v>111.6915046805218</v>
      </c>
    </row>
    <row r="1045" spans="8:9" ht="12.75">
      <c r="H1045" s="72">
        <f t="shared" si="33"/>
        <v>0.13910000000000103</v>
      </c>
      <c r="I1045" s="77">
        <f t="shared" si="34"/>
        <v>111.70378465738804</v>
      </c>
    </row>
    <row r="1046" spans="8:9" ht="12.75">
      <c r="H1046" s="72">
        <f t="shared" si="33"/>
        <v>0.13920000000000102</v>
      </c>
      <c r="I1046" s="77">
        <f t="shared" si="34"/>
        <v>111.71607744882908</v>
      </c>
    </row>
    <row r="1047" spans="8:9" ht="12.75">
      <c r="H1047" s="72">
        <f t="shared" si="33"/>
        <v>0.139300000000001</v>
      </c>
      <c r="I1047" s="77">
        <f t="shared" si="34"/>
        <v>111.72838304054517</v>
      </c>
    </row>
    <row r="1048" spans="8:9" ht="12.75">
      <c r="H1048" s="72">
        <f t="shared" si="33"/>
        <v>0.139400000000001</v>
      </c>
      <c r="I1048" s="77">
        <f t="shared" si="34"/>
        <v>111.74070141824404</v>
      </c>
    </row>
    <row r="1049" spans="8:9" ht="12.75">
      <c r="H1049" s="72">
        <f t="shared" si="33"/>
        <v>0.13950000000000098</v>
      </c>
      <c r="I1049" s="77">
        <f t="shared" si="34"/>
        <v>111.75303256764096</v>
      </c>
    </row>
    <row r="1050" spans="8:9" ht="12.75">
      <c r="H1050" s="72">
        <f t="shared" si="33"/>
        <v>0.13960000000000097</v>
      </c>
      <c r="I1050" s="77">
        <f t="shared" si="34"/>
        <v>111.76537647445684</v>
      </c>
    </row>
    <row r="1051" spans="8:9" ht="12.75">
      <c r="H1051" s="72">
        <f t="shared" si="33"/>
        <v>0.13970000000000096</v>
      </c>
      <c r="I1051" s="77">
        <f t="shared" si="34"/>
        <v>111.77773312442173</v>
      </c>
    </row>
    <row r="1052" spans="8:9" ht="12.75">
      <c r="H1052" s="72">
        <f t="shared" si="33"/>
        <v>0.13980000000000095</v>
      </c>
      <c r="I1052" s="77">
        <f t="shared" si="34"/>
        <v>111.79010250327178</v>
      </c>
    </row>
    <row r="1053" spans="8:9" ht="12.75">
      <c r="H1053" s="72">
        <f t="shared" si="33"/>
        <v>0.13990000000000094</v>
      </c>
      <c r="I1053" s="77">
        <f t="shared" si="34"/>
        <v>111.80248459674976</v>
      </c>
    </row>
    <row r="1054" spans="8:10" ht="12.75">
      <c r="H1054" s="72">
        <f t="shared" si="33"/>
        <v>0.14000000000000093</v>
      </c>
      <c r="I1054" s="77">
        <f t="shared" si="34"/>
        <v>111.8148793906073</v>
      </c>
      <c r="J1054" s="74"/>
    </row>
    <row r="1055" spans="8:9" ht="12.75">
      <c r="H1055" s="72">
        <f t="shared" si="33"/>
        <v>0.14010000000000092</v>
      </c>
      <c r="I1055" s="77">
        <f t="shared" si="34"/>
        <v>111.82728687060285</v>
      </c>
    </row>
    <row r="1056" spans="8:9" ht="12.75">
      <c r="H1056" s="72">
        <f t="shared" si="33"/>
        <v>0.1402000000000009</v>
      </c>
      <c r="I1056" s="77">
        <f t="shared" si="34"/>
        <v>111.8397070225019</v>
      </c>
    </row>
    <row r="1057" spans="8:9" ht="12.75">
      <c r="H1057" s="72">
        <f t="shared" si="33"/>
        <v>0.1403000000000009</v>
      </c>
      <c r="I1057" s="77">
        <f t="shared" si="34"/>
        <v>111.85213983207746</v>
      </c>
    </row>
    <row r="1058" spans="8:9" ht="12.75">
      <c r="H1058" s="72">
        <f t="shared" si="33"/>
        <v>0.14040000000000089</v>
      </c>
      <c r="I1058" s="77">
        <f t="shared" si="34"/>
        <v>111.86458528511207</v>
      </c>
    </row>
    <row r="1059" spans="8:9" ht="12.75">
      <c r="H1059" s="72">
        <f t="shared" si="33"/>
        <v>0.14050000000000087</v>
      </c>
      <c r="I1059" s="77">
        <f t="shared" si="34"/>
        <v>111.87704336739307</v>
      </c>
    </row>
    <row r="1060" spans="8:9" ht="12.75">
      <c r="H1060" s="72">
        <f t="shared" si="33"/>
        <v>0.14060000000000086</v>
      </c>
      <c r="I1060" s="77">
        <f t="shared" si="34"/>
        <v>111.8895140647171</v>
      </c>
    </row>
    <row r="1061" spans="8:9" ht="12.75">
      <c r="H1061" s="72">
        <f t="shared" si="33"/>
        <v>0.14070000000000085</v>
      </c>
      <c r="I1061" s="77">
        <f t="shared" si="34"/>
        <v>111.90199736288878</v>
      </c>
    </row>
    <row r="1062" spans="8:9" ht="12.75">
      <c r="H1062" s="72">
        <f t="shared" si="33"/>
        <v>0.14080000000000084</v>
      </c>
      <c r="I1062" s="77">
        <f t="shared" si="34"/>
        <v>111.91449324771997</v>
      </c>
    </row>
    <row r="1063" spans="8:9" ht="12.75">
      <c r="H1063" s="72">
        <f t="shared" si="33"/>
        <v>0.14090000000000083</v>
      </c>
      <c r="I1063" s="77">
        <f t="shared" si="34"/>
        <v>111.92700170503053</v>
      </c>
    </row>
    <row r="1064" spans="8:9" ht="12.75">
      <c r="H1064" s="72">
        <f t="shared" si="33"/>
        <v>0.14100000000000082</v>
      </c>
      <c r="I1064" s="77">
        <f t="shared" si="34"/>
        <v>111.93952272064871</v>
      </c>
    </row>
    <row r="1065" spans="8:9" ht="12.75">
      <c r="H1065" s="72">
        <f t="shared" si="33"/>
        <v>0.1411000000000008</v>
      </c>
      <c r="I1065" s="77">
        <f t="shared" si="34"/>
        <v>111.95205628041049</v>
      </c>
    </row>
    <row r="1066" spans="8:9" ht="12.75">
      <c r="H1066" s="72">
        <f t="shared" si="33"/>
        <v>0.1412000000000008</v>
      </c>
      <c r="I1066" s="77">
        <f t="shared" si="34"/>
        <v>111.96460237016004</v>
      </c>
    </row>
    <row r="1067" spans="8:9" ht="12.75">
      <c r="H1067" s="72">
        <f t="shared" si="33"/>
        <v>0.14130000000000079</v>
      </c>
      <c r="I1067" s="77">
        <f t="shared" si="34"/>
        <v>111.97716097574903</v>
      </c>
    </row>
    <row r="1068" spans="8:9" ht="12.75">
      <c r="H1068" s="72">
        <f t="shared" si="33"/>
        <v>0.14140000000000078</v>
      </c>
      <c r="I1068" s="77">
        <f t="shared" si="34"/>
        <v>111.98973208303846</v>
      </c>
    </row>
    <row r="1069" spans="8:9" ht="12.75">
      <c r="H1069" s="72">
        <f t="shared" si="33"/>
        <v>0.14150000000000076</v>
      </c>
      <c r="I1069" s="77">
        <f t="shared" si="34"/>
        <v>112.00231567789706</v>
      </c>
    </row>
    <row r="1070" spans="8:9" ht="12.75">
      <c r="H1070" s="72">
        <f t="shared" si="33"/>
        <v>0.14160000000000075</v>
      </c>
      <c r="I1070" s="77">
        <f t="shared" si="34"/>
        <v>112.01491174620173</v>
      </c>
    </row>
    <row r="1071" spans="8:9" ht="12.75">
      <c r="H1071" s="72">
        <f t="shared" si="33"/>
        <v>0.14170000000000074</v>
      </c>
      <c r="I1071" s="77">
        <f t="shared" si="34"/>
        <v>112.02752027383758</v>
      </c>
    </row>
    <row r="1072" spans="8:9" ht="12.75">
      <c r="H1072" s="72">
        <f t="shared" si="33"/>
        <v>0.14180000000000073</v>
      </c>
      <c r="I1072" s="77">
        <f t="shared" si="34"/>
        <v>112.0401412466988</v>
      </c>
    </row>
    <row r="1073" spans="8:9" ht="12.75">
      <c r="H1073" s="72">
        <f t="shared" si="33"/>
        <v>0.14190000000000072</v>
      </c>
      <c r="I1073" s="77">
        <f t="shared" si="34"/>
        <v>112.0527746506873</v>
      </c>
    </row>
    <row r="1074" spans="8:9" ht="12.75">
      <c r="H1074" s="72">
        <f t="shared" si="33"/>
        <v>0.1420000000000007</v>
      </c>
      <c r="I1074" s="77">
        <f t="shared" si="34"/>
        <v>112.06542047171456</v>
      </c>
    </row>
    <row r="1075" spans="8:9" ht="12.75">
      <c r="H1075" s="72">
        <f t="shared" si="33"/>
        <v>0.1421000000000007</v>
      </c>
      <c r="I1075" s="77">
        <f t="shared" si="34"/>
        <v>112.0780786956991</v>
      </c>
    </row>
    <row r="1076" spans="8:9" ht="12.75">
      <c r="H1076" s="72">
        <f t="shared" si="33"/>
        <v>0.1422000000000007</v>
      </c>
      <c r="I1076" s="77">
        <f t="shared" si="34"/>
        <v>112.09074930856968</v>
      </c>
    </row>
    <row r="1077" spans="8:9" ht="12.75">
      <c r="H1077" s="72">
        <f t="shared" si="33"/>
        <v>0.14230000000000068</v>
      </c>
      <c r="I1077" s="77">
        <f t="shared" si="34"/>
        <v>112.10343229626324</v>
      </c>
    </row>
    <row r="1078" spans="8:9" ht="12.75">
      <c r="H1078" s="72">
        <f t="shared" si="33"/>
        <v>0.14240000000000066</v>
      </c>
      <c r="I1078" s="77">
        <f t="shared" si="34"/>
        <v>112.11612764472466</v>
      </c>
    </row>
    <row r="1079" spans="8:9" ht="12.75">
      <c r="H1079" s="72">
        <f t="shared" si="33"/>
        <v>0.14250000000000065</v>
      </c>
      <c r="I1079" s="77">
        <f t="shared" si="34"/>
        <v>112.12883533990839</v>
      </c>
    </row>
    <row r="1080" spans="8:9" ht="12.75">
      <c r="H1080" s="72">
        <f>H1079+0.0001</f>
        <v>0.14260000000000064</v>
      </c>
      <c r="I1080" s="77">
        <f t="shared" si="34"/>
        <v>112.14155536777798</v>
      </c>
    </row>
    <row r="1081" spans="8:9" ht="12.75">
      <c r="H1081" s="72">
        <f>H1080+0.0001</f>
        <v>0.14270000000000063</v>
      </c>
      <c r="I1081" s="77">
        <f t="shared" si="34"/>
        <v>112.15428771430493</v>
      </c>
    </row>
    <row r="1082" spans="8:9" ht="12.75">
      <c r="H1082" s="72">
        <f>H1081+0.0001</f>
        <v>0.14280000000000062</v>
      </c>
      <c r="I1082" s="77">
        <f t="shared" si="34"/>
        <v>112.16703236547096</v>
      </c>
    </row>
    <row r="1083" spans="8:9" ht="12.75">
      <c r="H1083" s="72">
        <f>H1082+0.0001</f>
        <v>0.1429000000000006</v>
      </c>
      <c r="I1083" s="77">
        <f t="shared" si="34"/>
        <v>112.17978930726554</v>
      </c>
    </row>
    <row r="1084" spans="8:9" ht="12.75">
      <c r="H1084" s="72">
        <f>H1083+0.0001</f>
        <v>0.1430000000000006</v>
      </c>
      <c r="I1084" s="77">
        <f t="shared" si="34"/>
        <v>112.19255852568767</v>
      </c>
    </row>
    <row r="1085" spans="8:9" ht="12.75">
      <c r="H1085" s="72">
        <f aca="true" t="shared" si="35" ref="H1085:H1136">H1084+0.0001</f>
        <v>0.1431000000000006</v>
      </c>
      <c r="I1085" s="77">
        <f t="shared" si="34"/>
        <v>112.2053400067457</v>
      </c>
    </row>
    <row r="1086" spans="8:9" ht="12.75">
      <c r="H1086" s="72">
        <f t="shared" si="35"/>
        <v>0.14320000000000058</v>
      </c>
      <c r="I1086" s="77">
        <f t="shared" si="34"/>
        <v>112.2181337364575</v>
      </c>
    </row>
    <row r="1087" spans="8:9" ht="12.75">
      <c r="H1087" s="72">
        <f t="shared" si="35"/>
        <v>0.14330000000000057</v>
      </c>
      <c r="I1087" s="77">
        <f t="shared" si="34"/>
        <v>112.2309397008487</v>
      </c>
    </row>
    <row r="1088" spans="8:9" ht="12.75">
      <c r="H1088" s="72">
        <f t="shared" si="35"/>
        <v>0.14340000000000055</v>
      </c>
      <c r="I1088" s="77">
        <f t="shared" si="34"/>
        <v>112.2437578859558</v>
      </c>
    </row>
    <row r="1089" spans="8:9" ht="12.75">
      <c r="H1089" s="72">
        <f t="shared" si="35"/>
        <v>0.14350000000000054</v>
      </c>
      <c r="I1089" s="77">
        <f t="shared" si="34"/>
        <v>112.25658827782354</v>
      </c>
    </row>
    <row r="1090" spans="8:9" ht="12.75">
      <c r="H1090" s="72">
        <f t="shared" si="35"/>
        <v>0.14360000000000053</v>
      </c>
      <c r="I1090" s="77">
        <f t="shared" si="34"/>
        <v>112.26943086250662</v>
      </c>
    </row>
    <row r="1091" spans="8:9" ht="12.75">
      <c r="H1091" s="72">
        <f t="shared" si="35"/>
        <v>0.14370000000000052</v>
      </c>
      <c r="I1091" s="77">
        <f t="shared" si="34"/>
        <v>112.28228562606841</v>
      </c>
    </row>
    <row r="1092" spans="8:9" ht="12.75">
      <c r="H1092" s="72">
        <f t="shared" si="35"/>
        <v>0.1438000000000005</v>
      </c>
      <c r="I1092" s="77">
        <f t="shared" si="34"/>
        <v>112.2951525545825</v>
      </c>
    </row>
    <row r="1093" spans="8:9" ht="12.75">
      <c r="H1093" s="72">
        <f t="shared" si="35"/>
        <v>0.1439000000000005</v>
      </c>
      <c r="I1093" s="77">
        <f t="shared" si="34"/>
        <v>112.30803163413202</v>
      </c>
    </row>
    <row r="1094" spans="8:9" ht="12.75">
      <c r="H1094" s="72">
        <f t="shared" si="35"/>
        <v>0.1440000000000005</v>
      </c>
      <c r="I1094" s="77">
        <f aca="true" t="shared" si="36" ref="I1094:I1157">BlackScholesPut($C$7,$C$8,$C$9,$C$10,H1094)</f>
        <v>112.32092285080876</v>
      </c>
    </row>
    <row r="1095" spans="8:9" ht="12.75">
      <c r="H1095" s="72">
        <f t="shared" si="35"/>
        <v>0.14410000000000048</v>
      </c>
      <c r="I1095" s="77">
        <f t="shared" si="36"/>
        <v>112.33382619071426</v>
      </c>
    </row>
    <row r="1096" spans="8:9" ht="12.75">
      <c r="H1096" s="72">
        <f t="shared" si="35"/>
        <v>0.14420000000000047</v>
      </c>
      <c r="I1096" s="77">
        <f t="shared" si="36"/>
        <v>112.34674163996101</v>
      </c>
    </row>
    <row r="1097" spans="8:9" ht="12.75">
      <c r="H1097" s="72">
        <f t="shared" si="35"/>
        <v>0.14430000000000046</v>
      </c>
      <c r="I1097" s="77">
        <f t="shared" si="36"/>
        <v>112.35966918466875</v>
      </c>
    </row>
    <row r="1098" spans="8:9" ht="12.75">
      <c r="H1098" s="72">
        <f t="shared" si="35"/>
        <v>0.14440000000000044</v>
      </c>
      <c r="I1098" s="77">
        <f t="shared" si="36"/>
        <v>112.37260881096972</v>
      </c>
    </row>
    <row r="1099" spans="8:9" ht="12.75">
      <c r="H1099" s="72">
        <f t="shared" si="35"/>
        <v>0.14450000000000043</v>
      </c>
      <c r="I1099" s="77">
        <f t="shared" si="36"/>
        <v>112.3855605050037</v>
      </c>
    </row>
    <row r="1100" spans="8:9" ht="12.75">
      <c r="H1100" s="72">
        <f t="shared" si="35"/>
        <v>0.14460000000000042</v>
      </c>
      <c r="I1100" s="77">
        <f t="shared" si="36"/>
        <v>112.39852425292179</v>
      </c>
    </row>
    <row r="1101" spans="8:9" ht="12.75">
      <c r="H1101" s="72">
        <f t="shared" si="35"/>
        <v>0.1447000000000004</v>
      </c>
      <c r="I1101" s="77">
        <f t="shared" si="36"/>
        <v>112.41150004088331</v>
      </c>
    </row>
    <row r="1102" spans="8:9" ht="12.75">
      <c r="H1102" s="72">
        <f t="shared" si="35"/>
        <v>0.1448000000000004</v>
      </c>
      <c r="I1102" s="77">
        <f t="shared" si="36"/>
        <v>112.4244878550594</v>
      </c>
    </row>
    <row r="1103" spans="8:9" ht="12.75">
      <c r="H1103" s="72">
        <f t="shared" si="35"/>
        <v>0.1449000000000004</v>
      </c>
      <c r="I1103" s="77">
        <f t="shared" si="36"/>
        <v>112.43748768162936</v>
      </c>
    </row>
    <row r="1104" spans="8:9" ht="12.75">
      <c r="H1104" s="72">
        <f t="shared" si="35"/>
        <v>0.14500000000000038</v>
      </c>
      <c r="I1104" s="77">
        <f t="shared" si="36"/>
        <v>112.45049950678367</v>
      </c>
    </row>
    <row r="1105" spans="8:9" ht="12.75">
      <c r="H1105" s="72">
        <f t="shared" si="35"/>
        <v>0.14510000000000037</v>
      </c>
      <c r="I1105" s="77">
        <f t="shared" si="36"/>
        <v>112.46352331672233</v>
      </c>
    </row>
    <row r="1106" spans="8:9" ht="12.75">
      <c r="H1106" s="72">
        <f t="shared" si="35"/>
        <v>0.14520000000000036</v>
      </c>
      <c r="I1106" s="77">
        <f t="shared" si="36"/>
        <v>112.47655909765535</v>
      </c>
    </row>
    <row r="1107" spans="8:9" ht="12.75">
      <c r="H1107" s="72">
        <f t="shared" si="35"/>
        <v>0.14530000000000035</v>
      </c>
      <c r="I1107" s="77">
        <f t="shared" si="36"/>
        <v>112.48960683580322</v>
      </c>
    </row>
    <row r="1108" spans="8:9" ht="12.75">
      <c r="H1108" s="72">
        <f t="shared" si="35"/>
        <v>0.14540000000000033</v>
      </c>
      <c r="I1108" s="77">
        <f t="shared" si="36"/>
        <v>112.50266651739594</v>
      </c>
    </row>
    <row r="1109" spans="8:9" ht="12.75">
      <c r="H1109" s="72">
        <f t="shared" si="35"/>
        <v>0.14550000000000032</v>
      </c>
      <c r="I1109" s="77">
        <f t="shared" si="36"/>
        <v>112.515738128674</v>
      </c>
    </row>
    <row r="1110" spans="8:9" ht="12.75">
      <c r="H1110" s="72">
        <f t="shared" si="35"/>
        <v>0.1456000000000003</v>
      </c>
      <c r="I1110" s="77">
        <f t="shared" si="36"/>
        <v>112.52882165588835</v>
      </c>
    </row>
    <row r="1111" spans="8:9" ht="12.75">
      <c r="H1111" s="72">
        <f t="shared" si="35"/>
        <v>0.1457000000000003</v>
      </c>
      <c r="I1111" s="77">
        <f t="shared" si="36"/>
        <v>112.54191708529993</v>
      </c>
    </row>
    <row r="1112" spans="8:9" ht="12.75">
      <c r="H1112" s="72">
        <f t="shared" si="35"/>
        <v>0.1458000000000003</v>
      </c>
      <c r="I1112" s="77">
        <f t="shared" si="36"/>
        <v>112.55502440318014</v>
      </c>
    </row>
    <row r="1113" spans="8:9" ht="12.75">
      <c r="H1113" s="72">
        <f t="shared" si="35"/>
        <v>0.14590000000000028</v>
      </c>
      <c r="I1113" s="77">
        <f t="shared" si="36"/>
        <v>112.56814359581017</v>
      </c>
    </row>
    <row r="1114" spans="8:9" ht="12.75">
      <c r="H1114" s="72">
        <f t="shared" si="35"/>
        <v>0.14600000000000027</v>
      </c>
      <c r="I1114" s="77">
        <f t="shared" si="36"/>
        <v>112.5812746494828</v>
      </c>
    </row>
    <row r="1115" spans="8:9" ht="12.75">
      <c r="H1115" s="72">
        <f t="shared" si="35"/>
        <v>0.14610000000000026</v>
      </c>
      <c r="I1115" s="77">
        <f t="shared" si="36"/>
        <v>112.59441755049943</v>
      </c>
    </row>
    <row r="1116" spans="8:9" ht="12.75">
      <c r="H1116" s="72">
        <f t="shared" si="35"/>
        <v>0.14620000000000025</v>
      </c>
      <c r="I1116" s="77">
        <f t="shared" si="36"/>
        <v>112.60757228517355</v>
      </c>
    </row>
    <row r="1117" spans="8:9" ht="12.75">
      <c r="H1117" s="72">
        <f t="shared" si="35"/>
        <v>0.14630000000000024</v>
      </c>
      <c r="I1117" s="77">
        <f t="shared" si="36"/>
        <v>112.62073883982839</v>
      </c>
    </row>
    <row r="1118" spans="8:9" ht="12.75">
      <c r="H1118" s="72">
        <f t="shared" si="35"/>
        <v>0.14640000000000022</v>
      </c>
      <c r="I1118" s="77">
        <f t="shared" si="36"/>
        <v>112.63391720079767</v>
      </c>
    </row>
    <row r="1119" spans="8:9" ht="12.75">
      <c r="H1119" s="72">
        <f t="shared" si="35"/>
        <v>0.1465000000000002</v>
      </c>
      <c r="I1119" s="77">
        <f t="shared" si="36"/>
        <v>112.64710735442532</v>
      </c>
    </row>
    <row r="1120" spans="8:9" ht="12.75">
      <c r="H1120" s="72">
        <f t="shared" si="35"/>
        <v>0.1466000000000002</v>
      </c>
      <c r="I1120" s="77">
        <f t="shared" si="36"/>
        <v>112.66030928706778</v>
      </c>
    </row>
    <row r="1121" spans="8:9" ht="12.75">
      <c r="H1121" s="72">
        <f t="shared" si="35"/>
        <v>0.1467000000000002</v>
      </c>
      <c r="I1121" s="77">
        <f t="shared" si="36"/>
        <v>112.67352298508968</v>
      </c>
    </row>
    <row r="1122" spans="8:9" ht="12.75">
      <c r="H1122" s="72">
        <f t="shared" si="35"/>
        <v>0.14680000000000018</v>
      </c>
      <c r="I1122" s="77">
        <f t="shared" si="36"/>
        <v>112.68674843486701</v>
      </c>
    </row>
    <row r="1123" spans="8:9" ht="12.75">
      <c r="H1123" s="72">
        <f t="shared" si="35"/>
        <v>0.14690000000000017</v>
      </c>
      <c r="I1123" s="77">
        <f t="shared" si="36"/>
        <v>112.69998562278738</v>
      </c>
    </row>
    <row r="1124" spans="8:9" ht="12.75">
      <c r="H1124" s="72">
        <f t="shared" si="35"/>
        <v>0.14700000000000016</v>
      </c>
      <c r="I1124" s="77">
        <f t="shared" si="36"/>
        <v>112.71323453524838</v>
      </c>
    </row>
    <row r="1125" spans="8:9" ht="12.75">
      <c r="H1125" s="72">
        <f t="shared" si="35"/>
        <v>0.14710000000000015</v>
      </c>
      <c r="I1125" s="77">
        <f t="shared" si="36"/>
        <v>112.72649515865851</v>
      </c>
    </row>
    <row r="1126" spans="8:9" ht="12.75">
      <c r="H1126" s="72">
        <f t="shared" si="35"/>
        <v>0.14720000000000014</v>
      </c>
      <c r="I1126" s="77">
        <f t="shared" si="36"/>
        <v>112.7397674794372</v>
      </c>
    </row>
    <row r="1127" spans="8:9" ht="12.75">
      <c r="H1127" s="72">
        <f t="shared" si="35"/>
        <v>0.14730000000000013</v>
      </c>
      <c r="I1127" s="77">
        <f t="shared" si="36"/>
        <v>112.75305148401412</v>
      </c>
    </row>
    <row r="1128" spans="8:9" ht="12.75">
      <c r="H1128" s="72">
        <f t="shared" si="35"/>
        <v>0.14740000000000011</v>
      </c>
      <c r="I1128" s="77">
        <f t="shared" si="36"/>
        <v>112.76634715883097</v>
      </c>
    </row>
    <row r="1129" spans="8:9" ht="12.75">
      <c r="H1129" s="72">
        <f t="shared" si="35"/>
        <v>0.1475000000000001</v>
      </c>
      <c r="I1129" s="77">
        <f t="shared" si="36"/>
        <v>112.779654490339</v>
      </c>
    </row>
    <row r="1130" spans="8:9" ht="12.75">
      <c r="H1130" s="72">
        <f t="shared" si="35"/>
        <v>0.1476000000000001</v>
      </c>
      <c r="I1130" s="77">
        <f t="shared" si="36"/>
        <v>112.79297346500198</v>
      </c>
    </row>
    <row r="1131" spans="8:9" ht="12.75">
      <c r="H1131" s="72">
        <f t="shared" si="35"/>
        <v>0.14770000000000008</v>
      </c>
      <c r="I1131" s="77">
        <f t="shared" si="36"/>
        <v>112.80630406929299</v>
      </c>
    </row>
    <row r="1132" spans="8:9" ht="12.75">
      <c r="H1132" s="72">
        <f t="shared" si="35"/>
        <v>0.14780000000000007</v>
      </c>
      <c r="I1132" s="77">
        <f t="shared" si="36"/>
        <v>112.8196462896974</v>
      </c>
    </row>
    <row r="1133" spans="8:9" ht="12.75">
      <c r="H1133" s="72">
        <f t="shared" si="35"/>
        <v>0.14790000000000006</v>
      </c>
      <c r="I1133" s="77">
        <f t="shared" si="36"/>
        <v>112.8330001127108</v>
      </c>
    </row>
    <row r="1134" spans="8:9" ht="12.75">
      <c r="H1134" s="72">
        <f t="shared" si="35"/>
        <v>0.14800000000000005</v>
      </c>
      <c r="I1134" s="77">
        <f t="shared" si="36"/>
        <v>112.84636552484017</v>
      </c>
    </row>
    <row r="1135" spans="8:9" ht="12.75">
      <c r="H1135" s="72">
        <f t="shared" si="35"/>
        <v>0.14810000000000004</v>
      </c>
      <c r="I1135" s="77">
        <f t="shared" si="36"/>
        <v>112.85974251260382</v>
      </c>
    </row>
    <row r="1136" spans="8:9" ht="12.75">
      <c r="H1136" s="72">
        <f t="shared" si="35"/>
        <v>0.14820000000000003</v>
      </c>
      <c r="I1136" s="77">
        <f t="shared" si="36"/>
        <v>112.87313106253055</v>
      </c>
    </row>
    <row r="1137" spans="8:9" ht="12.75">
      <c r="H1137" s="72">
        <f aca="true" t="shared" si="37" ref="H1137:H1200">H1136+0.0001</f>
        <v>0.14830000000000002</v>
      </c>
      <c r="I1137" s="77">
        <f t="shared" si="36"/>
        <v>112.88653116116166</v>
      </c>
    </row>
    <row r="1138" spans="8:9" ht="12.75">
      <c r="H1138" s="72">
        <f t="shared" si="37"/>
        <v>0.1484</v>
      </c>
      <c r="I1138" s="77">
        <f t="shared" si="36"/>
        <v>112.89994279504731</v>
      </c>
    </row>
    <row r="1139" spans="8:9" ht="12.75">
      <c r="H1139" s="72">
        <f t="shared" si="37"/>
        <v>0.1485</v>
      </c>
      <c r="I1139" s="77">
        <f t="shared" si="36"/>
        <v>112.91336595075131</v>
      </c>
    </row>
    <row r="1140" spans="8:9" ht="12.75">
      <c r="H1140" s="72">
        <f t="shared" si="37"/>
        <v>0.14859999999999998</v>
      </c>
      <c r="I1140" s="77">
        <f t="shared" si="36"/>
        <v>112.92680061484748</v>
      </c>
    </row>
    <row r="1141" spans="8:9" ht="12.75">
      <c r="H1141" s="72">
        <f t="shared" si="37"/>
        <v>0.14869999999999997</v>
      </c>
      <c r="I1141" s="77">
        <f t="shared" si="36"/>
        <v>112.94024677392099</v>
      </c>
    </row>
    <row r="1142" spans="8:9" ht="12.75">
      <c r="H1142" s="72">
        <f t="shared" si="37"/>
        <v>0.14879999999999996</v>
      </c>
      <c r="I1142" s="77">
        <f t="shared" si="36"/>
        <v>112.95370441456885</v>
      </c>
    </row>
    <row r="1143" spans="8:9" ht="12.75">
      <c r="H1143" s="72">
        <f t="shared" si="37"/>
        <v>0.14889999999999995</v>
      </c>
      <c r="I1143" s="77">
        <f t="shared" si="36"/>
        <v>112.96717352339829</v>
      </c>
    </row>
    <row r="1144" spans="8:9" ht="12.75">
      <c r="H1144" s="72">
        <f t="shared" si="37"/>
        <v>0.14899999999999994</v>
      </c>
      <c r="I1144" s="77">
        <f t="shared" si="36"/>
        <v>112.98065408702996</v>
      </c>
    </row>
    <row r="1145" spans="8:9" ht="12.75">
      <c r="H1145" s="72">
        <f t="shared" si="37"/>
        <v>0.14909999999999993</v>
      </c>
      <c r="I1145" s="77">
        <f t="shared" si="36"/>
        <v>112.99414609209339</v>
      </c>
    </row>
    <row r="1146" spans="8:9" ht="12.75">
      <c r="H1146" s="72">
        <f t="shared" si="37"/>
        <v>0.14919999999999992</v>
      </c>
      <c r="I1146" s="77">
        <f t="shared" si="36"/>
        <v>113.00764952523127</v>
      </c>
    </row>
    <row r="1147" spans="8:9" ht="12.75">
      <c r="H1147" s="72">
        <f t="shared" si="37"/>
        <v>0.1492999999999999</v>
      </c>
      <c r="I1147" s="77">
        <f t="shared" si="36"/>
        <v>113.02116437309746</v>
      </c>
    </row>
    <row r="1148" spans="8:9" ht="12.75">
      <c r="H1148" s="72">
        <f t="shared" si="37"/>
        <v>0.1493999999999999</v>
      </c>
      <c r="I1148" s="77">
        <f t="shared" si="36"/>
        <v>113.03469062235672</v>
      </c>
    </row>
    <row r="1149" spans="8:9" ht="12.75">
      <c r="H1149" s="72">
        <f t="shared" si="37"/>
        <v>0.14949999999999988</v>
      </c>
      <c r="I1149" s="77">
        <f t="shared" si="36"/>
        <v>113.04822825968586</v>
      </c>
    </row>
    <row r="1150" spans="8:9" ht="12.75">
      <c r="H1150" s="72">
        <f t="shared" si="37"/>
        <v>0.14959999999999987</v>
      </c>
      <c r="I1150" s="77">
        <f t="shared" si="36"/>
        <v>113.06177727177305</v>
      </c>
    </row>
    <row r="1151" spans="8:9" ht="12.75">
      <c r="H1151" s="72">
        <f t="shared" si="37"/>
        <v>0.14969999999999986</v>
      </c>
      <c r="I1151" s="77">
        <f t="shared" si="36"/>
        <v>113.07533764531809</v>
      </c>
    </row>
    <row r="1152" spans="8:9" ht="12.75">
      <c r="H1152" s="72">
        <f t="shared" si="37"/>
        <v>0.14979999999999985</v>
      </c>
      <c r="I1152" s="77">
        <f t="shared" si="36"/>
        <v>113.0889093670321</v>
      </c>
    </row>
    <row r="1153" spans="8:9" ht="12.75">
      <c r="H1153" s="72">
        <f t="shared" si="37"/>
        <v>0.14989999999999984</v>
      </c>
      <c r="I1153" s="77">
        <f t="shared" si="36"/>
        <v>113.1024924236383</v>
      </c>
    </row>
    <row r="1154" spans="8:9" ht="12.75">
      <c r="H1154" s="72">
        <f t="shared" si="37"/>
        <v>0.14999999999999983</v>
      </c>
      <c r="I1154" s="77">
        <f t="shared" si="36"/>
        <v>113.11608680187146</v>
      </c>
    </row>
    <row r="1155" spans="8:9" ht="12.75">
      <c r="H1155" s="72">
        <f t="shared" si="37"/>
        <v>0.15009999999999982</v>
      </c>
      <c r="I1155" s="77">
        <f t="shared" si="36"/>
        <v>113.1296924884773</v>
      </c>
    </row>
    <row r="1156" spans="8:9" ht="12.75">
      <c r="H1156" s="72">
        <f t="shared" si="37"/>
        <v>0.1501999999999998</v>
      </c>
      <c r="I1156" s="77">
        <f t="shared" si="36"/>
        <v>113.14330947021404</v>
      </c>
    </row>
    <row r="1157" spans="8:9" ht="12.75">
      <c r="H1157" s="72">
        <f t="shared" si="37"/>
        <v>0.1502999999999998</v>
      </c>
      <c r="I1157" s="77">
        <f t="shared" si="36"/>
        <v>113.15693773385169</v>
      </c>
    </row>
    <row r="1158" spans="8:9" ht="12.75">
      <c r="H1158" s="72">
        <f t="shared" si="37"/>
        <v>0.15039999999999978</v>
      </c>
      <c r="I1158" s="77">
        <f aca="true" t="shared" si="38" ref="I1158:I1221">BlackScholesPut($C$7,$C$8,$C$9,$C$10,H1158)</f>
        <v>113.1705772661719</v>
      </c>
    </row>
    <row r="1159" spans="8:9" ht="12.75">
      <c r="H1159" s="72">
        <f t="shared" si="37"/>
        <v>0.15049999999999977</v>
      </c>
      <c r="I1159" s="77">
        <f t="shared" si="38"/>
        <v>113.18422805396654</v>
      </c>
    </row>
    <row r="1160" spans="8:9" ht="12.75">
      <c r="H1160" s="72">
        <f t="shared" si="37"/>
        <v>0.15059999999999976</v>
      </c>
      <c r="I1160" s="77">
        <f t="shared" si="38"/>
        <v>113.197890084042</v>
      </c>
    </row>
    <row r="1161" spans="8:9" ht="12.75">
      <c r="H1161" s="72">
        <f t="shared" si="37"/>
        <v>0.15069999999999975</v>
      </c>
      <c r="I1161" s="77">
        <f t="shared" si="38"/>
        <v>113.21156334321404</v>
      </c>
    </row>
    <row r="1162" spans="8:9" ht="12.75">
      <c r="H1162" s="72">
        <f t="shared" si="37"/>
        <v>0.15079999999999974</v>
      </c>
      <c r="I1162" s="77">
        <f t="shared" si="38"/>
        <v>113.22524781831225</v>
      </c>
    </row>
    <row r="1163" spans="8:9" ht="12.75">
      <c r="H1163" s="72">
        <f t="shared" si="37"/>
        <v>0.15089999999999973</v>
      </c>
      <c r="I1163" s="77">
        <f t="shared" si="38"/>
        <v>113.23894349617717</v>
      </c>
    </row>
    <row r="1164" spans="8:9" ht="12.75">
      <c r="H1164" s="72">
        <f t="shared" si="37"/>
        <v>0.15099999999999972</v>
      </c>
      <c r="I1164" s="77">
        <f t="shared" si="38"/>
        <v>113.25265036366022</v>
      </c>
    </row>
    <row r="1165" spans="8:9" ht="12.75">
      <c r="H1165" s="72">
        <f t="shared" si="37"/>
        <v>0.1510999999999997</v>
      </c>
      <c r="I1165" s="77">
        <f t="shared" si="38"/>
        <v>113.26636840762694</v>
      </c>
    </row>
    <row r="1166" spans="8:9" ht="12.75">
      <c r="H1166" s="72">
        <f t="shared" si="37"/>
        <v>0.1511999999999997</v>
      </c>
      <c r="I1166" s="77">
        <f t="shared" si="38"/>
        <v>113.28009761495309</v>
      </c>
    </row>
    <row r="1167" spans="8:9" ht="12.75">
      <c r="H1167" s="72">
        <f t="shared" si="37"/>
        <v>0.15129999999999968</v>
      </c>
      <c r="I1167" s="77">
        <f t="shared" si="38"/>
        <v>113.29383797252649</v>
      </c>
    </row>
    <row r="1168" spans="8:9" ht="12.75">
      <c r="H1168" s="72">
        <f t="shared" si="37"/>
        <v>0.15139999999999967</v>
      </c>
      <c r="I1168" s="77">
        <f t="shared" si="38"/>
        <v>113.30758946724768</v>
      </c>
    </row>
    <row r="1169" spans="8:9" ht="12.75">
      <c r="H1169" s="72">
        <f t="shared" si="37"/>
        <v>0.15149999999999966</v>
      </c>
      <c r="I1169" s="77">
        <f t="shared" si="38"/>
        <v>113.32135208602904</v>
      </c>
    </row>
    <row r="1170" spans="8:9" ht="12.75">
      <c r="H1170" s="72">
        <f t="shared" si="37"/>
        <v>0.15159999999999965</v>
      </c>
      <c r="I1170" s="77">
        <f t="shared" si="38"/>
        <v>113.33512581579453</v>
      </c>
    </row>
    <row r="1171" spans="8:9" ht="12.75">
      <c r="H1171" s="72">
        <f t="shared" si="37"/>
        <v>0.15169999999999964</v>
      </c>
      <c r="I1171" s="77">
        <f t="shared" si="38"/>
        <v>113.34891064348062</v>
      </c>
    </row>
    <row r="1172" spans="8:9" ht="12.75">
      <c r="H1172" s="72">
        <f t="shared" si="37"/>
        <v>0.15179999999999963</v>
      </c>
      <c r="I1172" s="77">
        <f t="shared" si="38"/>
        <v>113.36270655603539</v>
      </c>
    </row>
    <row r="1173" spans="8:9" ht="12.75">
      <c r="H1173" s="72">
        <f t="shared" si="37"/>
        <v>0.15189999999999962</v>
      </c>
      <c r="I1173" s="77">
        <f t="shared" si="38"/>
        <v>113.37651354041964</v>
      </c>
    </row>
    <row r="1174" spans="8:9" ht="12.75">
      <c r="H1174" s="72">
        <f t="shared" si="37"/>
        <v>0.1519999999999996</v>
      </c>
      <c r="I1174" s="77">
        <f t="shared" si="38"/>
        <v>113.39033158360553</v>
      </c>
    </row>
    <row r="1175" spans="8:9" ht="12.75">
      <c r="H1175" s="72">
        <f t="shared" si="37"/>
        <v>0.1520999999999996</v>
      </c>
      <c r="I1175" s="77">
        <f t="shared" si="38"/>
        <v>113.4041606725782</v>
      </c>
    </row>
    <row r="1176" spans="8:9" ht="12.75">
      <c r="H1176" s="72">
        <f t="shared" si="37"/>
        <v>0.15219999999999959</v>
      </c>
      <c r="I1176" s="77">
        <f t="shared" si="38"/>
        <v>113.41800079433415</v>
      </c>
    </row>
    <row r="1177" spans="8:9" ht="12.75">
      <c r="H1177" s="72">
        <f t="shared" si="37"/>
        <v>0.15229999999999957</v>
      </c>
      <c r="I1177" s="77">
        <f t="shared" si="38"/>
        <v>113.43185193588215</v>
      </c>
    </row>
    <row r="1178" spans="8:9" ht="12.75">
      <c r="H1178" s="72">
        <f t="shared" si="37"/>
        <v>0.15239999999999956</v>
      </c>
      <c r="I1178" s="77">
        <f t="shared" si="38"/>
        <v>113.44571408424395</v>
      </c>
    </row>
    <row r="1179" spans="8:9" ht="12.75">
      <c r="H1179" s="72">
        <f t="shared" si="37"/>
        <v>0.15249999999999955</v>
      </c>
      <c r="I1179" s="77">
        <f t="shared" si="38"/>
        <v>113.45958722645241</v>
      </c>
    </row>
    <row r="1180" spans="8:9" ht="12.75">
      <c r="H1180" s="72">
        <f t="shared" si="37"/>
        <v>0.15259999999999954</v>
      </c>
      <c r="I1180" s="77">
        <f t="shared" si="38"/>
        <v>113.47347134955339</v>
      </c>
    </row>
    <row r="1181" spans="8:9" ht="12.75">
      <c r="H1181" s="72">
        <f t="shared" si="37"/>
        <v>0.15269999999999953</v>
      </c>
      <c r="I1181" s="77">
        <f t="shared" si="38"/>
        <v>113.48736644060455</v>
      </c>
    </row>
    <row r="1182" spans="8:9" ht="12.75">
      <c r="H1182" s="72">
        <f t="shared" si="37"/>
        <v>0.15279999999999952</v>
      </c>
      <c r="I1182" s="77">
        <f t="shared" si="38"/>
        <v>113.50127248667582</v>
      </c>
    </row>
    <row r="1183" spans="8:9" ht="12.75">
      <c r="H1183" s="72">
        <f t="shared" si="37"/>
        <v>0.1528999999999995</v>
      </c>
      <c r="I1183" s="77">
        <f t="shared" si="38"/>
        <v>113.51518947485033</v>
      </c>
    </row>
    <row r="1184" spans="8:9" ht="12.75">
      <c r="H1184" s="72">
        <f t="shared" si="37"/>
        <v>0.1529999999999995</v>
      </c>
      <c r="I1184" s="77">
        <f t="shared" si="38"/>
        <v>113.5291173922219</v>
      </c>
    </row>
    <row r="1185" spans="8:9" ht="12.75">
      <c r="H1185" s="72">
        <f t="shared" si="37"/>
        <v>0.1530999999999995</v>
      </c>
      <c r="I1185" s="77">
        <f t="shared" si="38"/>
        <v>113.54305622589823</v>
      </c>
    </row>
    <row r="1186" spans="8:9" ht="12.75">
      <c r="H1186" s="72">
        <f t="shared" si="37"/>
        <v>0.15319999999999948</v>
      </c>
      <c r="I1186" s="77">
        <f t="shared" si="38"/>
        <v>113.55700596299857</v>
      </c>
    </row>
    <row r="1187" spans="8:9" ht="12.75">
      <c r="H1187" s="72">
        <f t="shared" si="37"/>
        <v>0.15329999999999946</v>
      </c>
      <c r="I1187" s="77">
        <f t="shared" si="38"/>
        <v>113.5709665906545</v>
      </c>
    </row>
    <row r="1188" spans="8:9" ht="12.75">
      <c r="H1188" s="72">
        <f t="shared" si="37"/>
        <v>0.15339999999999945</v>
      </c>
      <c r="I1188" s="77">
        <f t="shared" si="38"/>
        <v>113.58493809601009</v>
      </c>
    </row>
    <row r="1189" spans="8:9" ht="12.75">
      <c r="H1189" s="72">
        <f t="shared" si="37"/>
        <v>0.15349999999999944</v>
      </c>
      <c r="I1189" s="77">
        <f t="shared" si="38"/>
        <v>113.59892046622167</v>
      </c>
    </row>
    <row r="1190" spans="8:9" ht="12.75">
      <c r="H1190" s="72">
        <f t="shared" si="37"/>
        <v>0.15359999999999943</v>
      </c>
      <c r="I1190" s="77">
        <f t="shared" si="38"/>
        <v>113.61291368845832</v>
      </c>
    </row>
    <row r="1191" spans="8:9" ht="12.75">
      <c r="H1191" s="72">
        <f t="shared" si="37"/>
        <v>0.15369999999999942</v>
      </c>
      <c r="I1191" s="77">
        <f t="shared" si="38"/>
        <v>113.62691774990117</v>
      </c>
    </row>
    <row r="1192" spans="8:9" ht="12.75">
      <c r="H1192" s="72">
        <f t="shared" si="37"/>
        <v>0.1537999999999994</v>
      </c>
      <c r="I1192" s="77">
        <f t="shared" si="38"/>
        <v>113.64093263774453</v>
      </c>
    </row>
    <row r="1193" spans="8:9" ht="12.75">
      <c r="H1193" s="72">
        <f t="shared" si="37"/>
        <v>0.1538999999999994</v>
      </c>
      <c r="I1193" s="77">
        <f t="shared" si="38"/>
        <v>113.65495833919408</v>
      </c>
    </row>
    <row r="1194" spans="8:9" ht="12.75">
      <c r="H1194" s="72">
        <f t="shared" si="37"/>
        <v>0.1539999999999994</v>
      </c>
      <c r="I1194" s="77">
        <f t="shared" si="38"/>
        <v>113.66899484146847</v>
      </c>
    </row>
    <row r="1195" spans="8:9" ht="12.75">
      <c r="H1195" s="72">
        <f t="shared" si="37"/>
        <v>0.15409999999999938</v>
      </c>
      <c r="I1195" s="77">
        <f t="shared" si="38"/>
        <v>113.68304213179886</v>
      </c>
    </row>
    <row r="1196" spans="8:9" ht="12.75">
      <c r="H1196" s="72">
        <f t="shared" si="37"/>
        <v>0.15419999999999937</v>
      </c>
      <c r="I1196" s="77">
        <f t="shared" si="38"/>
        <v>113.69710019742911</v>
      </c>
    </row>
    <row r="1197" spans="8:9" ht="12.75">
      <c r="H1197" s="72">
        <f t="shared" si="37"/>
        <v>0.15429999999999935</v>
      </c>
      <c r="I1197" s="77">
        <f t="shared" si="38"/>
        <v>113.71116902561494</v>
      </c>
    </row>
    <row r="1198" spans="8:9" ht="12.75">
      <c r="H1198" s="72">
        <f t="shared" si="37"/>
        <v>0.15439999999999934</v>
      </c>
      <c r="I1198" s="77">
        <f t="shared" si="38"/>
        <v>113.72524860362569</v>
      </c>
    </row>
    <row r="1199" spans="8:9" ht="12.75">
      <c r="H1199" s="72">
        <f t="shared" si="37"/>
        <v>0.15449999999999933</v>
      </c>
      <c r="I1199" s="77">
        <f t="shared" si="38"/>
        <v>113.73933891874253</v>
      </c>
    </row>
    <row r="1200" spans="8:9" ht="12.75">
      <c r="H1200" s="72">
        <f t="shared" si="37"/>
        <v>0.15459999999999932</v>
      </c>
      <c r="I1200" s="77">
        <f t="shared" si="38"/>
        <v>113.75343995825915</v>
      </c>
    </row>
    <row r="1201" spans="8:9" ht="12.75">
      <c r="H1201" s="72">
        <f aca="true" t="shared" si="39" ref="H1201:H1264">H1200+0.0001</f>
        <v>0.1546999999999993</v>
      </c>
      <c r="I1201" s="77">
        <f t="shared" si="38"/>
        <v>113.76755170948218</v>
      </c>
    </row>
    <row r="1202" spans="8:9" ht="12.75">
      <c r="H1202" s="72">
        <f t="shared" si="39"/>
        <v>0.1547999999999993</v>
      </c>
      <c r="I1202" s="77">
        <f t="shared" si="38"/>
        <v>113.78167415973007</v>
      </c>
    </row>
    <row r="1203" spans="8:9" ht="12.75">
      <c r="H1203" s="72">
        <f t="shared" si="39"/>
        <v>0.1548999999999993</v>
      </c>
      <c r="I1203" s="77">
        <f t="shared" si="38"/>
        <v>113.79580729633494</v>
      </c>
    </row>
    <row r="1204" spans="8:9" ht="12.75">
      <c r="H1204" s="72">
        <f t="shared" si="39"/>
        <v>0.15499999999999928</v>
      </c>
      <c r="I1204" s="77">
        <f t="shared" si="38"/>
        <v>113.80995110664048</v>
      </c>
    </row>
    <row r="1205" spans="8:9" ht="12.75">
      <c r="H1205" s="72">
        <f t="shared" si="39"/>
        <v>0.15509999999999927</v>
      </c>
      <c r="I1205" s="77">
        <f t="shared" si="38"/>
        <v>113.82410557800404</v>
      </c>
    </row>
    <row r="1206" spans="8:9" ht="12.75">
      <c r="H1206" s="72">
        <f t="shared" si="39"/>
        <v>0.15519999999999926</v>
      </c>
      <c r="I1206" s="77">
        <f t="shared" si="38"/>
        <v>113.83827069779522</v>
      </c>
    </row>
    <row r="1207" spans="8:9" ht="12.75">
      <c r="H1207" s="72">
        <f t="shared" si="39"/>
        <v>0.15529999999999924</v>
      </c>
      <c r="I1207" s="77">
        <f t="shared" si="38"/>
        <v>113.85244645339617</v>
      </c>
    </row>
    <row r="1208" spans="8:9" ht="12.75">
      <c r="H1208" s="72">
        <f t="shared" si="39"/>
        <v>0.15539999999999923</v>
      </c>
      <c r="I1208" s="77">
        <f t="shared" si="38"/>
        <v>113.86663283220105</v>
      </c>
    </row>
    <row r="1209" spans="8:9" ht="12.75">
      <c r="H1209" s="72">
        <f t="shared" si="39"/>
        <v>0.15549999999999922</v>
      </c>
      <c r="I1209" s="77">
        <f t="shared" si="38"/>
        <v>113.88082982161836</v>
      </c>
    </row>
    <row r="1210" spans="8:9" ht="12.75">
      <c r="H1210" s="72">
        <f t="shared" si="39"/>
        <v>0.1555999999999992</v>
      </c>
      <c r="I1210" s="77">
        <f t="shared" si="38"/>
        <v>113.89503740906753</v>
      </c>
    </row>
    <row r="1211" spans="8:9" ht="12.75">
      <c r="H1211" s="72">
        <f t="shared" si="39"/>
        <v>0.1556999999999992</v>
      </c>
      <c r="I1211" s="77">
        <f t="shared" si="38"/>
        <v>113.90925558198182</v>
      </c>
    </row>
    <row r="1212" spans="8:9" ht="12.75">
      <c r="H1212" s="72">
        <f t="shared" si="39"/>
        <v>0.1557999999999992</v>
      </c>
      <c r="I1212" s="77">
        <f t="shared" si="38"/>
        <v>113.92348432780727</v>
      </c>
    </row>
    <row r="1213" spans="8:9" ht="12.75">
      <c r="H1213" s="72">
        <f t="shared" si="39"/>
        <v>0.15589999999999918</v>
      </c>
      <c r="I1213" s="77">
        <f t="shared" si="38"/>
        <v>113.93772363400217</v>
      </c>
    </row>
    <row r="1214" spans="8:9" ht="12.75">
      <c r="H1214" s="72">
        <f t="shared" si="39"/>
        <v>0.15599999999999917</v>
      </c>
      <c r="I1214" s="77">
        <f t="shared" si="38"/>
        <v>113.95197348803663</v>
      </c>
    </row>
    <row r="1215" spans="8:9" ht="12.75">
      <c r="H1215" s="72">
        <f t="shared" si="39"/>
        <v>0.15609999999999916</v>
      </c>
      <c r="I1215" s="77">
        <f t="shared" si="38"/>
        <v>113.96623387739601</v>
      </c>
    </row>
    <row r="1216" spans="8:9" ht="12.75">
      <c r="H1216" s="72">
        <f t="shared" si="39"/>
        <v>0.15619999999999915</v>
      </c>
      <c r="I1216" s="77">
        <f t="shared" si="38"/>
        <v>113.98050478957703</v>
      </c>
    </row>
    <row r="1217" spans="8:9" ht="12.75">
      <c r="H1217" s="72">
        <f t="shared" si="39"/>
        <v>0.15629999999999913</v>
      </c>
      <c r="I1217" s="77">
        <f t="shared" si="38"/>
        <v>113.99478621208732</v>
      </c>
    </row>
    <row r="1218" spans="8:9" ht="12.75">
      <c r="H1218" s="72">
        <f t="shared" si="39"/>
        <v>0.15639999999999912</v>
      </c>
      <c r="I1218" s="77">
        <f t="shared" si="38"/>
        <v>114.00907813245158</v>
      </c>
    </row>
    <row r="1219" spans="8:9" ht="12.75">
      <c r="H1219" s="72">
        <f t="shared" si="39"/>
        <v>0.1564999999999991</v>
      </c>
      <c r="I1219" s="77">
        <f t="shared" si="38"/>
        <v>114.02338053820313</v>
      </c>
    </row>
    <row r="1220" spans="8:9" ht="12.75">
      <c r="H1220" s="72">
        <f t="shared" si="39"/>
        <v>0.1565999999999991</v>
      </c>
      <c r="I1220" s="77">
        <f t="shared" si="38"/>
        <v>114.03769341689053</v>
      </c>
    </row>
    <row r="1221" spans="8:9" ht="12.75">
      <c r="H1221" s="72">
        <f t="shared" si="39"/>
        <v>0.1566999999999991</v>
      </c>
      <c r="I1221" s="77">
        <f t="shared" si="38"/>
        <v>114.05201675607464</v>
      </c>
    </row>
    <row r="1222" spans="8:9" ht="12.75">
      <c r="H1222" s="72">
        <f t="shared" si="39"/>
        <v>0.15679999999999908</v>
      </c>
      <c r="I1222" s="77">
        <f aca="true" t="shared" si="40" ref="I1222:I1285">BlackScholesPut($C$7,$C$8,$C$9,$C$10,H1222)</f>
        <v>114.06635054332878</v>
      </c>
    </row>
    <row r="1223" spans="8:9" ht="12.75">
      <c r="H1223" s="72">
        <f t="shared" si="39"/>
        <v>0.15689999999999907</v>
      </c>
      <c r="I1223" s="77">
        <f t="shared" si="40"/>
        <v>114.08069476623928</v>
      </c>
    </row>
    <row r="1224" spans="8:9" ht="12.75">
      <c r="H1224" s="72">
        <f t="shared" si="39"/>
        <v>0.15699999999999906</v>
      </c>
      <c r="I1224" s="77">
        <f t="shared" si="40"/>
        <v>114.09504941240607</v>
      </c>
    </row>
    <row r="1225" spans="8:9" ht="12.75">
      <c r="H1225" s="72">
        <f t="shared" si="39"/>
        <v>0.15709999999999905</v>
      </c>
      <c r="I1225" s="77">
        <f t="shared" si="40"/>
        <v>114.10941446944003</v>
      </c>
    </row>
    <row r="1226" spans="8:9" ht="12.75">
      <c r="H1226" s="72">
        <f t="shared" si="39"/>
        <v>0.15719999999999903</v>
      </c>
      <c r="I1226" s="77">
        <f t="shared" si="40"/>
        <v>114.12378992496747</v>
      </c>
    </row>
    <row r="1227" spans="8:9" ht="12.75">
      <c r="H1227" s="72">
        <f t="shared" si="39"/>
        <v>0.15729999999999902</v>
      </c>
      <c r="I1227" s="77">
        <f t="shared" si="40"/>
        <v>114.13817576662609</v>
      </c>
    </row>
    <row r="1228" spans="8:9" ht="12.75">
      <c r="H1228" s="72">
        <f t="shared" si="39"/>
        <v>0.157399999999999</v>
      </c>
      <c r="I1228" s="77">
        <f t="shared" si="40"/>
        <v>114.15257198206609</v>
      </c>
    </row>
    <row r="1229" spans="8:9" ht="12.75">
      <c r="H1229" s="72">
        <f t="shared" si="39"/>
        <v>0.157499999999999</v>
      </c>
      <c r="I1229" s="77">
        <f t="shared" si="40"/>
        <v>114.16697855895109</v>
      </c>
    </row>
    <row r="1230" spans="8:9" ht="12.75">
      <c r="H1230" s="72">
        <f t="shared" si="39"/>
        <v>0.157599999999999</v>
      </c>
      <c r="I1230" s="77">
        <f t="shared" si="40"/>
        <v>114.18139548495924</v>
      </c>
    </row>
    <row r="1231" spans="8:9" ht="12.75">
      <c r="H1231" s="72">
        <f t="shared" si="39"/>
        <v>0.15769999999999898</v>
      </c>
      <c r="I1231" s="77">
        <f t="shared" si="40"/>
        <v>114.19582274777827</v>
      </c>
    </row>
    <row r="1232" spans="8:9" ht="12.75">
      <c r="H1232" s="72">
        <f t="shared" si="39"/>
        <v>0.15779999999999897</v>
      </c>
      <c r="I1232" s="77">
        <f t="shared" si="40"/>
        <v>114.21026033511112</v>
      </c>
    </row>
    <row r="1233" spans="8:9" ht="12.75">
      <c r="H1233" s="72">
        <f t="shared" si="39"/>
        <v>0.15789999999999896</v>
      </c>
      <c r="I1233" s="77">
        <f t="shared" si="40"/>
        <v>114.22470823467393</v>
      </c>
    </row>
    <row r="1234" spans="8:9" ht="12.75">
      <c r="H1234" s="72">
        <f t="shared" si="39"/>
        <v>0.15799999999999895</v>
      </c>
      <c r="I1234" s="77">
        <f t="shared" si="40"/>
        <v>114.23916643419443</v>
      </c>
    </row>
    <row r="1235" spans="8:9" ht="12.75">
      <c r="H1235" s="72">
        <f t="shared" si="39"/>
        <v>0.15809999999999894</v>
      </c>
      <c r="I1235" s="77">
        <f t="shared" si="40"/>
        <v>114.25363492141423</v>
      </c>
    </row>
    <row r="1236" spans="8:9" ht="12.75">
      <c r="H1236" s="72">
        <f t="shared" si="39"/>
        <v>0.15819999999999892</v>
      </c>
      <c r="I1236" s="77">
        <f t="shared" si="40"/>
        <v>114.2681136840879</v>
      </c>
    </row>
    <row r="1237" spans="8:9" ht="12.75">
      <c r="H1237" s="72">
        <f t="shared" si="39"/>
        <v>0.1582999999999989</v>
      </c>
      <c r="I1237" s="77">
        <f t="shared" si="40"/>
        <v>114.28260270998203</v>
      </c>
    </row>
    <row r="1238" spans="8:9" ht="12.75">
      <c r="H1238" s="72">
        <f t="shared" si="39"/>
        <v>0.1583999999999989</v>
      </c>
      <c r="I1238" s="77">
        <f t="shared" si="40"/>
        <v>114.29710198687758</v>
      </c>
    </row>
    <row r="1239" spans="8:9" ht="12.75">
      <c r="H1239" s="72">
        <f t="shared" si="39"/>
        <v>0.1584999999999989</v>
      </c>
      <c r="I1239" s="77">
        <f t="shared" si="40"/>
        <v>114.3116115025673</v>
      </c>
    </row>
    <row r="1240" spans="8:9" ht="12.75">
      <c r="H1240" s="72">
        <f t="shared" si="39"/>
        <v>0.15859999999999888</v>
      </c>
      <c r="I1240" s="77">
        <f t="shared" si="40"/>
        <v>114.3261312448576</v>
      </c>
    </row>
    <row r="1241" spans="8:9" ht="12.75">
      <c r="H1241" s="72">
        <f t="shared" si="39"/>
        <v>0.15869999999999887</v>
      </c>
      <c r="I1241" s="77">
        <f t="shared" si="40"/>
        <v>114.3406612015674</v>
      </c>
    </row>
    <row r="1242" spans="8:9" ht="12.75">
      <c r="H1242" s="72">
        <f t="shared" si="39"/>
        <v>0.15879999999999886</v>
      </c>
      <c r="I1242" s="77">
        <f t="shared" si="40"/>
        <v>114.35520136052992</v>
      </c>
    </row>
    <row r="1243" spans="8:9" ht="12.75">
      <c r="H1243" s="72">
        <f t="shared" si="39"/>
        <v>0.15889999999999885</v>
      </c>
      <c r="I1243" s="77">
        <f t="shared" si="40"/>
        <v>114.36975170958931</v>
      </c>
    </row>
    <row r="1244" spans="8:9" ht="12.75">
      <c r="H1244" s="72">
        <f t="shared" si="39"/>
        <v>0.15899999999999884</v>
      </c>
      <c r="I1244" s="77">
        <f t="shared" si="40"/>
        <v>114.38431223660473</v>
      </c>
    </row>
    <row r="1245" spans="8:9" ht="12.75">
      <c r="H1245" s="72">
        <f t="shared" si="39"/>
        <v>0.15909999999999883</v>
      </c>
      <c r="I1245" s="77">
        <f t="shared" si="40"/>
        <v>114.39888292944715</v>
      </c>
    </row>
    <row r="1246" spans="8:9" ht="12.75">
      <c r="H1246" s="72">
        <f t="shared" si="39"/>
        <v>0.15919999999999881</v>
      </c>
      <c r="I1246" s="77">
        <f t="shared" si="40"/>
        <v>114.41346377600075</v>
      </c>
    </row>
    <row r="1247" spans="8:9" ht="12.75">
      <c r="H1247" s="72">
        <f t="shared" si="39"/>
        <v>0.1592999999999988</v>
      </c>
      <c r="I1247" s="77">
        <f t="shared" si="40"/>
        <v>114.42805476416311</v>
      </c>
    </row>
    <row r="1248" spans="8:9" ht="12.75">
      <c r="H1248" s="72">
        <f t="shared" si="39"/>
        <v>0.1593999999999988</v>
      </c>
      <c r="I1248" s="77">
        <f t="shared" si="40"/>
        <v>114.44265588184498</v>
      </c>
    </row>
    <row r="1249" spans="8:9" ht="12.75">
      <c r="H1249" s="72">
        <f t="shared" si="39"/>
        <v>0.15949999999999878</v>
      </c>
      <c r="I1249" s="77">
        <f t="shared" si="40"/>
        <v>114.45726711696966</v>
      </c>
    </row>
    <row r="1250" spans="8:9" ht="12.75">
      <c r="H1250" s="72">
        <f t="shared" si="39"/>
        <v>0.15959999999999877</v>
      </c>
      <c r="I1250" s="77">
        <f t="shared" si="40"/>
        <v>114.4718884574736</v>
      </c>
    </row>
    <row r="1251" spans="8:9" ht="12.75">
      <c r="H1251" s="72">
        <f t="shared" si="39"/>
        <v>0.15969999999999876</v>
      </c>
      <c r="I1251" s="77">
        <f t="shared" si="40"/>
        <v>114.48651989130667</v>
      </c>
    </row>
    <row r="1252" spans="8:9" ht="12.75">
      <c r="H1252" s="72">
        <f t="shared" si="39"/>
        <v>0.15979999999999875</v>
      </c>
      <c r="I1252" s="77">
        <f t="shared" si="40"/>
        <v>114.50116140643127</v>
      </c>
    </row>
    <row r="1253" spans="8:9" ht="12.75">
      <c r="H1253" s="72">
        <f t="shared" si="39"/>
        <v>0.15989999999999874</v>
      </c>
      <c r="I1253" s="77">
        <f t="shared" si="40"/>
        <v>114.5158129908234</v>
      </c>
    </row>
    <row r="1254" spans="8:9" ht="12.75">
      <c r="H1254" s="72">
        <f t="shared" si="39"/>
        <v>0.15999999999999873</v>
      </c>
      <c r="I1254" s="77">
        <f t="shared" si="40"/>
        <v>114.5304746324723</v>
      </c>
    </row>
    <row r="1255" spans="8:9" ht="12.75">
      <c r="H1255" s="72">
        <f t="shared" si="39"/>
        <v>0.16009999999999872</v>
      </c>
      <c r="I1255" s="77">
        <f t="shared" si="40"/>
        <v>114.545146319379</v>
      </c>
    </row>
    <row r="1256" spans="8:9" ht="12.75">
      <c r="H1256" s="72">
        <f t="shared" si="39"/>
        <v>0.1601999999999987</v>
      </c>
      <c r="I1256" s="77">
        <f t="shared" si="40"/>
        <v>114.55982803955953</v>
      </c>
    </row>
    <row r="1257" spans="8:9" ht="12.75">
      <c r="H1257" s="72">
        <f t="shared" si="39"/>
        <v>0.1602999999999987</v>
      </c>
      <c r="I1257" s="77">
        <f t="shared" si="40"/>
        <v>114.57451978104154</v>
      </c>
    </row>
    <row r="1258" spans="8:9" ht="12.75">
      <c r="H1258" s="72">
        <f t="shared" si="39"/>
        <v>0.16039999999999868</v>
      </c>
      <c r="I1258" s="77">
        <f t="shared" si="40"/>
        <v>114.58922153186677</v>
      </c>
    </row>
    <row r="1259" spans="8:9" ht="12.75">
      <c r="H1259" s="72">
        <f t="shared" si="39"/>
        <v>0.16049999999999867</v>
      </c>
      <c r="I1259" s="77">
        <f t="shared" si="40"/>
        <v>114.603933280089</v>
      </c>
    </row>
    <row r="1260" spans="8:9" ht="12.75">
      <c r="H1260" s="72">
        <f t="shared" si="39"/>
        <v>0.16059999999999866</v>
      </c>
      <c r="I1260" s="77">
        <f t="shared" si="40"/>
        <v>114.61865501377542</v>
      </c>
    </row>
    <row r="1261" spans="8:9" ht="12.75">
      <c r="H1261" s="72">
        <f t="shared" si="39"/>
        <v>0.16069999999999865</v>
      </c>
      <c r="I1261" s="77">
        <f t="shared" si="40"/>
        <v>114.63338672100804</v>
      </c>
    </row>
    <row r="1262" spans="8:9" ht="12.75">
      <c r="H1262" s="72">
        <f t="shared" si="39"/>
        <v>0.16079999999999864</v>
      </c>
      <c r="I1262" s="77">
        <f t="shared" si="40"/>
        <v>114.64812838987905</v>
      </c>
    </row>
    <row r="1263" spans="8:9" ht="12.75">
      <c r="H1263" s="72">
        <f t="shared" si="39"/>
        <v>0.16089999999999863</v>
      </c>
      <c r="I1263" s="77">
        <f t="shared" si="40"/>
        <v>114.6628800084959</v>
      </c>
    </row>
    <row r="1264" spans="8:9" ht="12.75">
      <c r="H1264" s="72">
        <f t="shared" si="39"/>
        <v>0.16099999999999862</v>
      </c>
      <c r="I1264" s="77">
        <f t="shared" si="40"/>
        <v>114.67764156497856</v>
      </c>
    </row>
    <row r="1265" spans="8:9" ht="12.75">
      <c r="H1265" s="72">
        <f aca="true" t="shared" si="41" ref="H1265:H1328">H1264+0.0001</f>
        <v>0.1610999999999986</v>
      </c>
      <c r="I1265" s="77">
        <f t="shared" si="40"/>
        <v>114.69241304746038</v>
      </c>
    </row>
    <row r="1266" spans="8:9" ht="12.75">
      <c r="H1266" s="72">
        <f t="shared" si="41"/>
        <v>0.1611999999999986</v>
      </c>
      <c r="I1266" s="77">
        <f t="shared" si="40"/>
        <v>114.70719444408724</v>
      </c>
    </row>
    <row r="1267" spans="8:9" ht="12.75">
      <c r="H1267" s="72">
        <f t="shared" si="41"/>
        <v>0.16129999999999858</v>
      </c>
      <c r="I1267" s="77">
        <f t="shared" si="40"/>
        <v>114.72198574301797</v>
      </c>
    </row>
    <row r="1268" spans="8:9" ht="12.75">
      <c r="H1268" s="72">
        <f t="shared" si="41"/>
        <v>0.16139999999999857</v>
      </c>
      <c r="I1268" s="77">
        <f t="shared" si="40"/>
        <v>114.73678693242618</v>
      </c>
    </row>
    <row r="1269" spans="8:9" ht="12.75">
      <c r="H1269" s="72">
        <f t="shared" si="41"/>
        <v>0.16149999999999856</v>
      </c>
      <c r="I1269" s="77">
        <f t="shared" si="40"/>
        <v>114.75159800049687</v>
      </c>
    </row>
    <row r="1270" spans="8:9" ht="12.75">
      <c r="H1270" s="72">
        <f t="shared" si="41"/>
        <v>0.16159999999999855</v>
      </c>
      <c r="I1270" s="77">
        <f t="shared" si="40"/>
        <v>114.76641893542887</v>
      </c>
    </row>
    <row r="1271" spans="8:9" ht="12.75">
      <c r="H1271" s="72">
        <f t="shared" si="41"/>
        <v>0.16169999999999854</v>
      </c>
      <c r="I1271" s="77">
        <f t="shared" si="40"/>
        <v>114.78124972543401</v>
      </c>
    </row>
    <row r="1272" spans="8:9" ht="12.75">
      <c r="H1272" s="72">
        <f t="shared" si="41"/>
        <v>0.16179999999999853</v>
      </c>
      <c r="I1272" s="77">
        <f t="shared" si="40"/>
        <v>114.79609035873796</v>
      </c>
    </row>
    <row r="1273" spans="8:9" ht="12.75">
      <c r="H1273" s="72">
        <f t="shared" si="41"/>
        <v>0.16189999999999852</v>
      </c>
      <c r="I1273" s="77">
        <f t="shared" si="40"/>
        <v>114.810940823578</v>
      </c>
    </row>
    <row r="1274" spans="8:9" ht="12.75">
      <c r="H1274" s="72">
        <f t="shared" si="41"/>
        <v>0.1619999999999985</v>
      </c>
      <c r="I1274" s="77">
        <f t="shared" si="40"/>
        <v>114.8258011082064</v>
      </c>
    </row>
    <row r="1275" spans="8:9" ht="12.75">
      <c r="H1275" s="72">
        <f t="shared" si="41"/>
        <v>0.1620999999999985</v>
      </c>
      <c r="I1275" s="77">
        <f t="shared" si="40"/>
        <v>114.84067120088707</v>
      </c>
    </row>
    <row r="1276" spans="8:9" ht="12.75">
      <c r="H1276" s="72">
        <f t="shared" si="41"/>
        <v>0.16219999999999848</v>
      </c>
      <c r="I1276" s="77">
        <f t="shared" si="40"/>
        <v>114.85555108989843</v>
      </c>
    </row>
    <row r="1277" spans="8:9" ht="12.75">
      <c r="H1277" s="72">
        <f t="shared" si="41"/>
        <v>0.16229999999999847</v>
      </c>
      <c r="I1277" s="77">
        <f t="shared" si="40"/>
        <v>114.8704407635305</v>
      </c>
    </row>
    <row r="1278" spans="8:9" ht="12.75">
      <c r="H1278" s="72">
        <f t="shared" si="41"/>
        <v>0.16239999999999846</v>
      </c>
      <c r="I1278" s="77">
        <f t="shared" si="40"/>
        <v>114.88534021008832</v>
      </c>
    </row>
    <row r="1279" spans="8:9" ht="12.75">
      <c r="H1279" s="72">
        <f t="shared" si="41"/>
        <v>0.16249999999999845</v>
      </c>
      <c r="I1279" s="77">
        <f t="shared" si="40"/>
        <v>114.90024941788784</v>
      </c>
    </row>
    <row r="1280" spans="8:9" ht="12.75">
      <c r="H1280" s="72">
        <f t="shared" si="41"/>
        <v>0.16259999999999844</v>
      </c>
      <c r="I1280" s="77">
        <f t="shared" si="40"/>
        <v>114.91516837526024</v>
      </c>
    </row>
    <row r="1281" spans="8:9" ht="12.75">
      <c r="H1281" s="72">
        <f t="shared" si="41"/>
        <v>0.16269999999999843</v>
      </c>
      <c r="I1281" s="77">
        <f t="shared" si="40"/>
        <v>114.93009707054921</v>
      </c>
    </row>
    <row r="1282" spans="8:9" ht="12.75">
      <c r="H1282" s="72">
        <f t="shared" si="41"/>
        <v>0.16279999999999842</v>
      </c>
      <c r="I1282" s="77">
        <f t="shared" si="40"/>
        <v>114.94503549211117</v>
      </c>
    </row>
    <row r="1283" spans="8:9" ht="12.75">
      <c r="H1283" s="72">
        <f t="shared" si="41"/>
        <v>0.1628999999999984</v>
      </c>
      <c r="I1283" s="77">
        <f t="shared" si="40"/>
        <v>114.9599836283162</v>
      </c>
    </row>
    <row r="1284" spans="8:9" ht="12.75">
      <c r="H1284" s="72">
        <f t="shared" si="41"/>
        <v>0.1629999999999984</v>
      </c>
      <c r="I1284" s="77">
        <f t="shared" si="40"/>
        <v>114.97494146754661</v>
      </c>
    </row>
    <row r="1285" spans="8:9" ht="12.75">
      <c r="H1285" s="72">
        <f t="shared" si="41"/>
        <v>0.16309999999999839</v>
      </c>
      <c r="I1285" s="77">
        <f t="shared" si="40"/>
        <v>114.98990899819955</v>
      </c>
    </row>
    <row r="1286" spans="8:9" ht="12.75">
      <c r="H1286" s="72">
        <f t="shared" si="41"/>
        <v>0.16319999999999837</v>
      </c>
      <c r="I1286" s="77">
        <f aca="true" t="shared" si="42" ref="I1286:I1349">BlackScholesPut($C$7,$C$8,$C$9,$C$10,H1286)</f>
        <v>115.00488620868384</v>
      </c>
    </row>
    <row r="1287" spans="8:9" ht="12.75">
      <c r="H1287" s="72">
        <f t="shared" si="41"/>
        <v>0.16329999999999836</v>
      </c>
      <c r="I1287" s="77">
        <f t="shared" si="42"/>
        <v>115.01987308742275</v>
      </c>
    </row>
    <row r="1288" spans="8:9" ht="12.75">
      <c r="H1288" s="72">
        <f t="shared" si="41"/>
        <v>0.16339999999999835</v>
      </c>
      <c r="I1288" s="77">
        <f t="shared" si="42"/>
        <v>115.03486962285092</v>
      </c>
    </row>
    <row r="1289" spans="8:9" ht="12.75">
      <c r="H1289" s="72">
        <f t="shared" si="41"/>
        <v>0.16349999999999834</v>
      </c>
      <c r="I1289" s="77">
        <f t="shared" si="42"/>
        <v>115.0498758034181</v>
      </c>
    </row>
    <row r="1290" spans="8:9" ht="12.75">
      <c r="H1290" s="72">
        <f t="shared" si="41"/>
        <v>0.16359999999999833</v>
      </c>
      <c r="I1290" s="77">
        <f t="shared" si="42"/>
        <v>115.06489161758623</v>
      </c>
    </row>
    <row r="1291" spans="8:9" ht="12.75">
      <c r="H1291" s="72">
        <f t="shared" si="41"/>
        <v>0.16369999999999832</v>
      </c>
      <c r="I1291" s="77">
        <f t="shared" si="42"/>
        <v>115.07991705383085</v>
      </c>
    </row>
    <row r="1292" spans="8:9" ht="12.75">
      <c r="H1292" s="72">
        <f t="shared" si="41"/>
        <v>0.1637999999999983</v>
      </c>
      <c r="I1292" s="77">
        <f t="shared" si="42"/>
        <v>115.09495210063949</v>
      </c>
    </row>
    <row r="1293" spans="8:9" ht="12.75">
      <c r="H1293" s="72">
        <f t="shared" si="41"/>
        <v>0.1638999999999983</v>
      </c>
      <c r="I1293" s="77">
        <f t="shared" si="42"/>
        <v>115.10999674651521</v>
      </c>
    </row>
    <row r="1294" spans="8:9" ht="12.75">
      <c r="H1294" s="72">
        <f t="shared" si="41"/>
        <v>0.16399999999999829</v>
      </c>
      <c r="I1294" s="77">
        <f t="shared" si="42"/>
        <v>115.12505097997155</v>
      </c>
    </row>
    <row r="1295" spans="8:9" ht="12.75">
      <c r="H1295" s="72">
        <f t="shared" si="41"/>
        <v>0.16409999999999828</v>
      </c>
      <c r="I1295" s="77">
        <f t="shared" si="42"/>
        <v>115.14011478953682</v>
      </c>
    </row>
    <row r="1296" spans="8:9" ht="12.75">
      <c r="H1296" s="72">
        <f t="shared" si="41"/>
        <v>0.16419999999999826</v>
      </c>
      <c r="I1296" s="77">
        <f t="shared" si="42"/>
        <v>115.15518816375277</v>
      </c>
    </row>
    <row r="1297" spans="8:9" ht="12.75">
      <c r="H1297" s="72">
        <f t="shared" si="41"/>
        <v>0.16429999999999825</v>
      </c>
      <c r="I1297" s="77">
        <f t="shared" si="42"/>
        <v>115.17027109117282</v>
      </c>
    </row>
    <row r="1298" spans="8:9" ht="12.75">
      <c r="H1298" s="72">
        <f t="shared" si="41"/>
        <v>0.16439999999999824</v>
      </c>
      <c r="I1298" s="77">
        <f t="shared" si="42"/>
        <v>115.18536356036532</v>
      </c>
    </row>
    <row r="1299" spans="8:9" ht="12.75">
      <c r="H1299" s="72">
        <f t="shared" si="41"/>
        <v>0.16449999999999823</v>
      </c>
      <c r="I1299" s="77">
        <f t="shared" si="42"/>
        <v>115.20046555991098</v>
      </c>
    </row>
    <row r="1300" spans="8:9" ht="12.75">
      <c r="H1300" s="72">
        <f t="shared" si="41"/>
        <v>0.16459999999999822</v>
      </c>
      <c r="I1300" s="77">
        <f t="shared" si="42"/>
        <v>115.2155770784027</v>
      </c>
    </row>
    <row r="1301" spans="8:9" ht="12.75">
      <c r="H1301" s="72">
        <f t="shared" si="41"/>
        <v>0.1646999999999982</v>
      </c>
      <c r="I1301" s="77">
        <f t="shared" si="42"/>
        <v>115.23069810444827</v>
      </c>
    </row>
    <row r="1302" spans="8:9" ht="12.75">
      <c r="H1302" s="72">
        <f t="shared" si="41"/>
        <v>0.1647999999999982</v>
      </c>
      <c r="I1302" s="77">
        <f t="shared" si="42"/>
        <v>115.24582862666773</v>
      </c>
    </row>
    <row r="1303" spans="8:9" ht="12.75">
      <c r="H1303" s="72">
        <f t="shared" si="41"/>
        <v>0.1648999999999982</v>
      </c>
      <c r="I1303" s="77">
        <f t="shared" si="42"/>
        <v>115.26096863369435</v>
      </c>
    </row>
    <row r="1304" spans="8:9" ht="12.75">
      <c r="H1304" s="72">
        <f t="shared" si="41"/>
        <v>0.16499999999999818</v>
      </c>
      <c r="I1304" s="77">
        <f t="shared" si="42"/>
        <v>115.27611811417512</v>
      </c>
    </row>
    <row r="1305" spans="8:9" ht="12.75">
      <c r="H1305" s="72">
        <f t="shared" si="41"/>
        <v>0.16509999999999816</v>
      </c>
      <c r="I1305" s="77">
        <f t="shared" si="42"/>
        <v>115.29127705676922</v>
      </c>
    </row>
    <row r="1306" spans="8:9" ht="12.75">
      <c r="H1306" s="72">
        <f t="shared" si="41"/>
        <v>0.16519999999999815</v>
      </c>
      <c r="I1306" s="77">
        <f t="shared" si="42"/>
        <v>115.30644545014991</v>
      </c>
    </row>
    <row r="1307" spans="8:9" ht="12.75">
      <c r="H1307" s="72">
        <f t="shared" si="41"/>
        <v>0.16529999999999814</v>
      </c>
      <c r="I1307" s="77">
        <f t="shared" si="42"/>
        <v>115.3216232830033</v>
      </c>
    </row>
    <row r="1308" spans="8:9" ht="12.75">
      <c r="H1308" s="72">
        <f t="shared" si="41"/>
        <v>0.16539999999999813</v>
      </c>
      <c r="I1308" s="77">
        <f t="shared" si="42"/>
        <v>115.33681054402803</v>
      </c>
    </row>
    <row r="1309" spans="8:9" ht="12.75">
      <c r="H1309" s="72">
        <f t="shared" si="41"/>
        <v>0.16549999999999812</v>
      </c>
      <c r="I1309" s="77">
        <f t="shared" si="42"/>
        <v>115.35200722193701</v>
      </c>
    </row>
    <row r="1310" spans="8:9" ht="12.75">
      <c r="H1310" s="72">
        <f t="shared" si="41"/>
        <v>0.1655999999999981</v>
      </c>
      <c r="I1310" s="77">
        <f t="shared" si="42"/>
        <v>115.36721330545606</v>
      </c>
    </row>
    <row r="1311" spans="8:9" ht="12.75">
      <c r="H1311" s="72">
        <f t="shared" si="41"/>
        <v>0.1656999999999981</v>
      </c>
      <c r="I1311" s="77">
        <f t="shared" si="42"/>
        <v>115.3824287833229</v>
      </c>
    </row>
    <row r="1312" spans="8:9" ht="12.75">
      <c r="H1312" s="72">
        <f t="shared" si="41"/>
        <v>0.1657999999999981</v>
      </c>
      <c r="I1312" s="77">
        <f t="shared" si="42"/>
        <v>115.39765364428979</v>
      </c>
    </row>
    <row r="1313" spans="8:9" ht="12.75">
      <c r="H1313" s="72">
        <f t="shared" si="41"/>
        <v>0.16589999999999808</v>
      </c>
      <c r="I1313" s="77">
        <f t="shared" si="42"/>
        <v>115.4128878771229</v>
      </c>
    </row>
    <row r="1314" spans="8:9" ht="12.75">
      <c r="H1314" s="72">
        <f t="shared" si="41"/>
        <v>0.16599999999999807</v>
      </c>
      <c r="I1314" s="77">
        <f t="shared" si="42"/>
        <v>115.42813147059871</v>
      </c>
    </row>
    <row r="1315" spans="8:9" ht="12.75">
      <c r="H1315" s="72">
        <f t="shared" si="41"/>
        <v>0.16609999999999805</v>
      </c>
      <c r="I1315" s="77">
        <f t="shared" si="42"/>
        <v>115.44338441350908</v>
      </c>
    </row>
    <row r="1316" spans="8:9" ht="12.75">
      <c r="H1316" s="72">
        <f t="shared" si="41"/>
        <v>0.16619999999999804</v>
      </c>
      <c r="I1316" s="77">
        <f t="shared" si="42"/>
        <v>115.45864669465902</v>
      </c>
    </row>
    <row r="1317" spans="8:9" ht="12.75">
      <c r="H1317" s="72">
        <f t="shared" si="41"/>
        <v>0.16629999999999803</v>
      </c>
      <c r="I1317" s="77">
        <f t="shared" si="42"/>
        <v>115.47391830286563</v>
      </c>
    </row>
    <row r="1318" spans="8:9" ht="12.75">
      <c r="H1318" s="72">
        <f t="shared" si="41"/>
        <v>0.16639999999999802</v>
      </c>
      <c r="I1318" s="77">
        <f t="shared" si="42"/>
        <v>115.48919922695984</v>
      </c>
    </row>
    <row r="1319" spans="8:9" ht="12.75">
      <c r="H1319" s="72">
        <f t="shared" si="41"/>
        <v>0.166499999999998</v>
      </c>
      <c r="I1319" s="77">
        <f t="shared" si="42"/>
        <v>115.50448945578535</v>
      </c>
    </row>
    <row r="1320" spans="8:9" ht="12.75">
      <c r="H1320" s="72">
        <f t="shared" si="41"/>
        <v>0.166599999999998</v>
      </c>
      <c r="I1320" s="77">
        <f t="shared" si="42"/>
        <v>115.51978897819936</v>
      </c>
    </row>
    <row r="1321" spans="8:9" ht="12.75">
      <c r="H1321" s="72">
        <f t="shared" si="41"/>
        <v>0.166699999999998</v>
      </c>
      <c r="I1321" s="77">
        <f t="shared" si="42"/>
        <v>115.53509778307216</v>
      </c>
    </row>
    <row r="1322" spans="8:9" ht="12.75">
      <c r="H1322" s="72">
        <f t="shared" si="41"/>
        <v>0.16679999999999798</v>
      </c>
      <c r="I1322" s="77">
        <f t="shared" si="42"/>
        <v>115.55041585928609</v>
      </c>
    </row>
    <row r="1323" spans="8:9" ht="12.75">
      <c r="H1323" s="72">
        <f t="shared" si="41"/>
        <v>0.16689999999999797</v>
      </c>
      <c r="I1323" s="77">
        <f t="shared" si="42"/>
        <v>115.56574319573929</v>
      </c>
    </row>
    <row r="1324" spans="8:9" ht="12.75">
      <c r="H1324" s="72">
        <f t="shared" si="41"/>
        <v>0.16699999999999796</v>
      </c>
      <c r="I1324" s="77">
        <f t="shared" si="42"/>
        <v>115.58107978134069</v>
      </c>
    </row>
    <row r="1325" spans="8:9" ht="12.75">
      <c r="H1325" s="72">
        <f t="shared" si="41"/>
        <v>0.16709999999999794</v>
      </c>
      <c r="I1325" s="77">
        <f t="shared" si="42"/>
        <v>115.59642560501175</v>
      </c>
    </row>
    <row r="1326" spans="8:9" ht="12.75">
      <c r="H1326" s="72">
        <f t="shared" si="41"/>
        <v>0.16719999999999793</v>
      </c>
      <c r="I1326" s="77">
        <f t="shared" si="42"/>
        <v>115.61178065568947</v>
      </c>
    </row>
    <row r="1327" spans="8:9" ht="12.75">
      <c r="H1327" s="72">
        <f t="shared" si="41"/>
        <v>0.16729999999999792</v>
      </c>
      <c r="I1327" s="77">
        <f t="shared" si="42"/>
        <v>115.62714492232237</v>
      </c>
    </row>
    <row r="1328" spans="8:9" ht="12.75">
      <c r="H1328" s="72">
        <f t="shared" si="41"/>
        <v>0.1673999999999979</v>
      </c>
      <c r="I1328" s="77">
        <f t="shared" si="42"/>
        <v>115.64251839387305</v>
      </c>
    </row>
    <row r="1329" spans="8:9" ht="12.75">
      <c r="H1329" s="72">
        <f aca="true" t="shared" si="43" ref="H1329:H1392">H1328+0.0001</f>
        <v>0.1674999999999979</v>
      </c>
      <c r="I1329" s="77">
        <f t="shared" si="42"/>
        <v>115.6579010593158</v>
      </c>
    </row>
    <row r="1330" spans="8:9" ht="12.75">
      <c r="H1330" s="72">
        <f t="shared" si="43"/>
        <v>0.1675999999999979</v>
      </c>
      <c r="I1330" s="77">
        <f t="shared" si="42"/>
        <v>115.6732929076394</v>
      </c>
    </row>
    <row r="1331" spans="8:9" ht="12.75">
      <c r="H1331" s="72">
        <f t="shared" si="43"/>
        <v>0.16769999999999788</v>
      </c>
      <c r="I1331" s="77">
        <f t="shared" si="42"/>
        <v>115.68869392784472</v>
      </c>
    </row>
    <row r="1332" spans="8:9" ht="12.75">
      <c r="H1332" s="72">
        <f t="shared" si="43"/>
        <v>0.16779999999999787</v>
      </c>
      <c r="I1332" s="77">
        <f t="shared" si="42"/>
        <v>115.7041041089467</v>
      </c>
    </row>
    <row r="1333" spans="8:9" ht="12.75">
      <c r="H1333" s="72">
        <f t="shared" si="43"/>
        <v>0.16789999999999786</v>
      </c>
      <c r="I1333" s="77">
        <f t="shared" si="42"/>
        <v>115.71952343997259</v>
      </c>
    </row>
    <row r="1334" spans="8:9" ht="12.75">
      <c r="H1334" s="72">
        <f t="shared" si="43"/>
        <v>0.16799999999999785</v>
      </c>
      <c r="I1334" s="77">
        <f t="shared" si="42"/>
        <v>115.73495190996312</v>
      </c>
    </row>
    <row r="1335" spans="8:9" ht="12.75">
      <c r="H1335" s="72">
        <f t="shared" si="43"/>
        <v>0.16809999999999783</v>
      </c>
      <c r="I1335" s="77">
        <f t="shared" si="42"/>
        <v>115.7503895079717</v>
      </c>
    </row>
    <row r="1336" spans="8:9" ht="12.75">
      <c r="H1336" s="72">
        <f t="shared" si="43"/>
        <v>0.16819999999999782</v>
      </c>
      <c r="I1336" s="77">
        <f t="shared" si="42"/>
        <v>115.76583622306555</v>
      </c>
    </row>
    <row r="1337" spans="8:9" ht="12.75">
      <c r="H1337" s="72">
        <f t="shared" si="43"/>
        <v>0.1682999999999978</v>
      </c>
      <c r="I1337" s="77">
        <f t="shared" si="42"/>
        <v>115.78129204432389</v>
      </c>
    </row>
    <row r="1338" spans="8:9" ht="12.75">
      <c r="H1338" s="72">
        <f t="shared" si="43"/>
        <v>0.1683999999999978</v>
      </c>
      <c r="I1338" s="77">
        <f t="shared" si="42"/>
        <v>115.79675696084041</v>
      </c>
    </row>
    <row r="1339" spans="8:9" ht="12.75">
      <c r="H1339" s="72">
        <f t="shared" si="43"/>
        <v>0.1684999999999978</v>
      </c>
      <c r="I1339" s="77">
        <f t="shared" si="42"/>
        <v>115.81223096172062</v>
      </c>
    </row>
    <row r="1340" spans="8:9" ht="12.75">
      <c r="H1340" s="72">
        <f t="shared" si="43"/>
        <v>0.16859999999999778</v>
      </c>
      <c r="I1340" s="77">
        <f t="shared" si="42"/>
        <v>115.82771403608388</v>
      </c>
    </row>
    <row r="1341" spans="8:9" ht="12.75">
      <c r="H1341" s="72">
        <f t="shared" si="43"/>
        <v>0.16869999999999777</v>
      </c>
      <c r="I1341" s="77">
        <f t="shared" si="42"/>
        <v>115.8432061730623</v>
      </c>
    </row>
    <row r="1342" spans="8:9" ht="12.75">
      <c r="H1342" s="72">
        <f t="shared" si="43"/>
        <v>0.16879999999999776</v>
      </c>
      <c r="I1342" s="77">
        <f t="shared" si="42"/>
        <v>115.8587073618005</v>
      </c>
    </row>
    <row r="1343" spans="8:9" ht="12.75">
      <c r="H1343" s="72">
        <f t="shared" si="43"/>
        <v>0.16889999999999775</v>
      </c>
      <c r="I1343" s="77">
        <f t="shared" si="42"/>
        <v>115.87421759145718</v>
      </c>
    </row>
    <row r="1344" spans="8:9" ht="12.75">
      <c r="H1344" s="72">
        <f t="shared" si="43"/>
        <v>0.16899999999999774</v>
      </c>
      <c r="I1344" s="77">
        <f t="shared" si="42"/>
        <v>115.88973685120368</v>
      </c>
    </row>
    <row r="1345" spans="8:9" ht="12.75">
      <c r="H1345" s="72">
        <f t="shared" si="43"/>
        <v>0.16909999999999772</v>
      </c>
      <c r="I1345" s="77">
        <f t="shared" si="42"/>
        <v>115.90526513022405</v>
      </c>
    </row>
    <row r="1346" spans="8:9" ht="12.75">
      <c r="H1346" s="72">
        <f t="shared" si="43"/>
        <v>0.1691999999999977</v>
      </c>
      <c r="I1346" s="77">
        <f t="shared" si="42"/>
        <v>115.92080241771566</v>
      </c>
    </row>
    <row r="1347" spans="8:9" ht="12.75">
      <c r="H1347" s="72">
        <f t="shared" si="43"/>
        <v>0.1692999999999977</v>
      </c>
      <c r="I1347" s="77">
        <f t="shared" si="42"/>
        <v>115.93634870288895</v>
      </c>
    </row>
    <row r="1348" spans="8:9" ht="12.75">
      <c r="H1348" s="72">
        <f t="shared" si="43"/>
        <v>0.1693999999999977</v>
      </c>
      <c r="I1348" s="77">
        <f t="shared" si="42"/>
        <v>115.95190397496754</v>
      </c>
    </row>
    <row r="1349" spans="8:9" ht="12.75">
      <c r="H1349" s="72">
        <f t="shared" si="43"/>
        <v>0.16949999999999768</v>
      </c>
      <c r="I1349" s="77">
        <f t="shared" si="42"/>
        <v>115.96746822318721</v>
      </c>
    </row>
    <row r="1350" spans="8:9" ht="12.75">
      <c r="H1350" s="72">
        <f t="shared" si="43"/>
        <v>0.16959999999999767</v>
      </c>
      <c r="I1350" s="77">
        <f aca="true" t="shared" si="44" ref="I1350:I1413">BlackScholesPut($C$7,$C$8,$C$9,$C$10,H1350)</f>
        <v>115.98304143679798</v>
      </c>
    </row>
    <row r="1351" spans="8:9" ht="12.75">
      <c r="H1351" s="72">
        <f t="shared" si="43"/>
        <v>0.16969999999999766</v>
      </c>
      <c r="I1351" s="77">
        <f t="shared" si="44"/>
        <v>115.99862360506233</v>
      </c>
    </row>
    <row r="1352" spans="8:9" ht="12.75">
      <c r="H1352" s="72">
        <f t="shared" si="43"/>
        <v>0.16979999999999765</v>
      </c>
      <c r="I1352" s="77">
        <f t="shared" si="44"/>
        <v>116.01421471725507</v>
      </c>
    </row>
    <row r="1353" spans="8:9" ht="12.75">
      <c r="H1353" s="72">
        <f t="shared" si="43"/>
        <v>0.16989999999999764</v>
      </c>
      <c r="I1353" s="77">
        <f t="shared" si="44"/>
        <v>116.02981476266473</v>
      </c>
    </row>
    <row r="1354" spans="8:9" ht="12.75">
      <c r="H1354" s="72">
        <f t="shared" si="43"/>
        <v>0.16999999999999763</v>
      </c>
      <c r="I1354" s="77">
        <f t="shared" si="44"/>
        <v>116.04542373059382</v>
      </c>
    </row>
    <row r="1355" spans="8:9" ht="12.75">
      <c r="H1355" s="72">
        <f t="shared" si="43"/>
        <v>0.17009999999999761</v>
      </c>
      <c r="I1355" s="77">
        <f t="shared" si="44"/>
        <v>116.06104161035546</v>
      </c>
    </row>
    <row r="1356" spans="8:9" ht="12.75">
      <c r="H1356" s="72">
        <f t="shared" si="43"/>
        <v>0.1701999999999976</v>
      </c>
      <c r="I1356" s="77">
        <f t="shared" si="44"/>
        <v>116.07666839127751</v>
      </c>
    </row>
    <row r="1357" spans="8:9" ht="12.75">
      <c r="H1357" s="72">
        <f t="shared" si="43"/>
        <v>0.1702999999999976</v>
      </c>
      <c r="I1357" s="77">
        <f t="shared" si="44"/>
        <v>116.09230406270012</v>
      </c>
    </row>
    <row r="1358" spans="8:9" ht="12.75">
      <c r="H1358" s="72">
        <f t="shared" si="43"/>
        <v>0.17039999999999758</v>
      </c>
      <c r="I1358" s="77">
        <f t="shared" si="44"/>
        <v>116.10794861397733</v>
      </c>
    </row>
    <row r="1359" spans="8:9" ht="12.75">
      <c r="H1359" s="72">
        <f t="shared" si="43"/>
        <v>0.17049999999999757</v>
      </c>
      <c r="I1359" s="77">
        <f t="shared" si="44"/>
        <v>116.12360203447497</v>
      </c>
    </row>
    <row r="1360" spans="8:9" ht="12.75">
      <c r="H1360" s="72">
        <f t="shared" si="43"/>
        <v>0.17059999999999756</v>
      </c>
      <c r="I1360" s="77">
        <f t="shared" si="44"/>
        <v>116.13926431357197</v>
      </c>
    </row>
    <row r="1361" spans="8:9" ht="12.75">
      <c r="H1361" s="72">
        <f t="shared" si="43"/>
        <v>0.17069999999999755</v>
      </c>
      <c r="I1361" s="77">
        <f t="shared" si="44"/>
        <v>116.15493544066055</v>
      </c>
    </row>
    <row r="1362" spans="8:9" ht="12.75">
      <c r="H1362" s="72">
        <f t="shared" si="43"/>
        <v>0.17079999999999754</v>
      </c>
      <c r="I1362" s="77">
        <f t="shared" si="44"/>
        <v>116.1706154051468</v>
      </c>
    </row>
    <row r="1363" spans="8:9" ht="12.75">
      <c r="H1363" s="72">
        <f t="shared" si="43"/>
        <v>0.17089999999999753</v>
      </c>
      <c r="I1363" s="77">
        <f t="shared" si="44"/>
        <v>116.18630419644762</v>
      </c>
    </row>
    <row r="1364" spans="8:9" ht="12.75">
      <c r="H1364" s="72">
        <f t="shared" si="43"/>
        <v>0.17099999999999752</v>
      </c>
      <c r="I1364" s="77">
        <f t="shared" si="44"/>
        <v>116.20200180399434</v>
      </c>
    </row>
    <row r="1365" spans="8:9" ht="12.75">
      <c r="H1365" s="72">
        <f t="shared" si="43"/>
        <v>0.1710999999999975</v>
      </c>
      <c r="I1365" s="77">
        <f t="shared" si="44"/>
        <v>116.21770821723123</v>
      </c>
    </row>
    <row r="1366" spans="8:9" ht="12.75">
      <c r="H1366" s="72">
        <f t="shared" si="43"/>
        <v>0.1711999999999975</v>
      </c>
      <c r="I1366" s="77">
        <f t="shared" si="44"/>
        <v>116.23342342561557</v>
      </c>
    </row>
    <row r="1367" spans="8:9" ht="12.75">
      <c r="H1367" s="72">
        <f t="shared" si="43"/>
        <v>0.17129999999999748</v>
      </c>
      <c r="I1367" s="77">
        <f t="shared" si="44"/>
        <v>116.24914741861608</v>
      </c>
    </row>
    <row r="1368" spans="8:9" ht="12.75">
      <c r="H1368" s="72">
        <f t="shared" si="43"/>
        <v>0.17139999999999747</v>
      </c>
      <c r="I1368" s="77">
        <f t="shared" si="44"/>
        <v>116.26488018571581</v>
      </c>
    </row>
    <row r="1369" spans="8:9" ht="12.75">
      <c r="H1369" s="72">
        <f t="shared" si="43"/>
        <v>0.17149999999999746</v>
      </c>
      <c r="I1369" s="77">
        <f t="shared" si="44"/>
        <v>116.28062171641056</v>
      </c>
    </row>
    <row r="1370" spans="8:9" ht="12.75">
      <c r="H1370" s="72">
        <f t="shared" si="43"/>
        <v>0.17159999999999745</v>
      </c>
      <c r="I1370" s="77">
        <f t="shared" si="44"/>
        <v>116.29637200020886</v>
      </c>
    </row>
    <row r="1371" spans="8:9" ht="12.75">
      <c r="H1371" s="72">
        <f t="shared" si="43"/>
        <v>0.17169999999999744</v>
      </c>
      <c r="I1371" s="77">
        <f t="shared" si="44"/>
        <v>116.3121310266315</v>
      </c>
    </row>
    <row r="1372" spans="8:9" ht="12.75">
      <c r="H1372" s="72">
        <f t="shared" si="43"/>
        <v>0.17179999999999743</v>
      </c>
      <c r="I1372" s="77">
        <f t="shared" si="44"/>
        <v>116.32789878521316</v>
      </c>
    </row>
    <row r="1373" spans="8:9" ht="12.75">
      <c r="H1373" s="72">
        <f t="shared" si="43"/>
        <v>0.17189999999999742</v>
      </c>
      <c r="I1373" s="77">
        <f t="shared" si="44"/>
        <v>116.34367526550136</v>
      </c>
    </row>
    <row r="1374" spans="8:9" ht="12.75">
      <c r="H1374" s="72">
        <f t="shared" si="43"/>
        <v>0.1719999999999974</v>
      </c>
      <c r="I1374" s="77">
        <f t="shared" si="44"/>
        <v>116.35946045705498</v>
      </c>
    </row>
    <row r="1375" spans="8:9" ht="12.75">
      <c r="H1375" s="72">
        <f t="shared" si="43"/>
        <v>0.1720999999999974</v>
      </c>
      <c r="I1375" s="77">
        <f t="shared" si="44"/>
        <v>116.37525434944769</v>
      </c>
    </row>
    <row r="1376" spans="8:9" ht="12.75">
      <c r="H1376" s="72">
        <f t="shared" si="43"/>
        <v>0.17219999999999738</v>
      </c>
      <c r="I1376" s="77">
        <f t="shared" si="44"/>
        <v>116.39105693226486</v>
      </c>
    </row>
    <row r="1377" spans="8:9" ht="12.75">
      <c r="H1377" s="72">
        <f t="shared" si="43"/>
        <v>0.17229999999999737</v>
      </c>
      <c r="I1377" s="77">
        <f t="shared" si="44"/>
        <v>116.40686819510472</v>
      </c>
    </row>
    <row r="1378" spans="8:9" ht="12.75">
      <c r="H1378" s="72">
        <f t="shared" si="43"/>
        <v>0.17239999999999736</v>
      </c>
      <c r="I1378" s="77">
        <f t="shared" si="44"/>
        <v>116.42268812757936</v>
      </c>
    </row>
    <row r="1379" spans="8:9" ht="12.75">
      <c r="H1379" s="72">
        <f t="shared" si="43"/>
        <v>0.17249999999999735</v>
      </c>
      <c r="I1379" s="77">
        <f t="shared" si="44"/>
        <v>116.43851671931259</v>
      </c>
    </row>
    <row r="1380" spans="8:9" ht="12.75">
      <c r="H1380" s="72">
        <f t="shared" si="43"/>
        <v>0.17259999999999734</v>
      </c>
      <c r="I1380" s="77">
        <f t="shared" si="44"/>
        <v>116.45435395994105</v>
      </c>
    </row>
    <row r="1381" spans="8:9" ht="12.75">
      <c r="H1381" s="72">
        <f t="shared" si="43"/>
        <v>0.17269999999999733</v>
      </c>
      <c r="I1381" s="77">
        <f t="shared" si="44"/>
        <v>116.47019983911503</v>
      </c>
    </row>
    <row r="1382" spans="8:9" ht="12.75">
      <c r="H1382" s="72">
        <f t="shared" si="43"/>
        <v>0.17279999999999732</v>
      </c>
      <c r="I1382" s="77">
        <f t="shared" si="44"/>
        <v>116.48605434649699</v>
      </c>
    </row>
    <row r="1383" spans="8:9" ht="12.75">
      <c r="H1383" s="72">
        <f t="shared" si="43"/>
        <v>0.1728999999999973</v>
      </c>
      <c r="I1383" s="77">
        <f t="shared" si="44"/>
        <v>116.50191747176223</v>
      </c>
    </row>
    <row r="1384" spans="8:9" ht="12.75">
      <c r="H1384" s="72">
        <f t="shared" si="43"/>
        <v>0.1729999999999973</v>
      </c>
      <c r="I1384" s="77">
        <f t="shared" si="44"/>
        <v>116.51778920459901</v>
      </c>
    </row>
    <row r="1385" spans="8:9" ht="12.75">
      <c r="H1385" s="72">
        <f t="shared" si="43"/>
        <v>0.17309999999999728</v>
      </c>
      <c r="I1385" s="77">
        <f t="shared" si="44"/>
        <v>116.53366953470834</v>
      </c>
    </row>
    <row r="1386" spans="8:9" ht="12.75">
      <c r="H1386" s="72">
        <f t="shared" si="43"/>
        <v>0.17319999999999727</v>
      </c>
      <c r="I1386" s="77">
        <f t="shared" si="44"/>
        <v>116.54955845180439</v>
      </c>
    </row>
    <row r="1387" spans="8:9" ht="12.75">
      <c r="H1387" s="72">
        <f t="shared" si="43"/>
        <v>0.17329999999999726</v>
      </c>
      <c r="I1387" s="77">
        <f t="shared" si="44"/>
        <v>116.56545594561305</v>
      </c>
    </row>
    <row r="1388" spans="8:9" ht="12.75">
      <c r="H1388" s="72">
        <f t="shared" si="43"/>
        <v>0.17339999999999725</v>
      </c>
      <c r="I1388" s="77">
        <f t="shared" si="44"/>
        <v>116.58136200587421</v>
      </c>
    </row>
    <row r="1389" spans="8:9" ht="12.75">
      <c r="H1389" s="72">
        <f t="shared" si="43"/>
        <v>0.17349999999999724</v>
      </c>
      <c r="I1389" s="77">
        <f t="shared" si="44"/>
        <v>116.59727662233956</v>
      </c>
    </row>
    <row r="1390" spans="8:9" ht="12.75">
      <c r="H1390" s="72">
        <f t="shared" si="43"/>
        <v>0.17359999999999723</v>
      </c>
      <c r="I1390" s="77">
        <f t="shared" si="44"/>
        <v>116.61319978477354</v>
      </c>
    </row>
    <row r="1391" spans="8:9" ht="12.75">
      <c r="H1391" s="72">
        <f t="shared" si="43"/>
        <v>0.17369999999999722</v>
      </c>
      <c r="I1391" s="77">
        <f t="shared" si="44"/>
        <v>116.62913148295502</v>
      </c>
    </row>
    <row r="1392" spans="8:9" ht="12.75">
      <c r="H1392" s="72">
        <f t="shared" si="43"/>
        <v>0.1737999999999972</v>
      </c>
      <c r="I1392" s="77">
        <f t="shared" si="44"/>
        <v>116.6450717066723</v>
      </c>
    </row>
    <row r="1393" spans="8:9" ht="12.75">
      <c r="H1393" s="72">
        <f aca="true" t="shared" si="45" ref="H1393:H1456">H1392+0.0001</f>
        <v>0.1738999999999972</v>
      </c>
      <c r="I1393" s="77">
        <f t="shared" si="44"/>
        <v>116.66102044573029</v>
      </c>
    </row>
    <row r="1394" spans="8:9" ht="12.75">
      <c r="H1394" s="72">
        <f t="shared" si="45"/>
        <v>0.17399999999999718</v>
      </c>
      <c r="I1394" s="77">
        <f t="shared" si="44"/>
        <v>116.67697768994344</v>
      </c>
    </row>
    <row r="1395" spans="8:9" ht="12.75">
      <c r="H1395" s="72">
        <f t="shared" si="45"/>
        <v>0.17409999999999717</v>
      </c>
      <c r="I1395" s="77">
        <f t="shared" si="44"/>
        <v>116.69294342914043</v>
      </c>
    </row>
    <row r="1396" spans="8:9" ht="12.75">
      <c r="H1396" s="72">
        <f t="shared" si="45"/>
        <v>0.17419999999999716</v>
      </c>
      <c r="I1396" s="77">
        <f t="shared" si="44"/>
        <v>116.70891765316242</v>
      </c>
    </row>
    <row r="1397" spans="8:9" ht="12.75">
      <c r="H1397" s="72">
        <f t="shared" si="45"/>
        <v>0.17429999999999715</v>
      </c>
      <c r="I1397" s="77">
        <f t="shared" si="44"/>
        <v>116.72490035186354</v>
      </c>
    </row>
    <row r="1398" spans="8:9" ht="12.75">
      <c r="H1398" s="72">
        <f t="shared" si="45"/>
        <v>0.17439999999999714</v>
      </c>
      <c r="I1398" s="77">
        <f t="shared" si="44"/>
        <v>116.74089151510998</v>
      </c>
    </row>
    <row r="1399" spans="8:9" ht="12.75">
      <c r="H1399" s="72">
        <f t="shared" si="45"/>
        <v>0.17449999999999713</v>
      </c>
      <c r="I1399" s="77">
        <f t="shared" si="44"/>
        <v>116.75689113278054</v>
      </c>
    </row>
    <row r="1400" spans="8:9" ht="12.75">
      <c r="H1400" s="72">
        <f t="shared" si="45"/>
        <v>0.17459999999999712</v>
      </c>
      <c r="I1400" s="77">
        <f t="shared" si="44"/>
        <v>116.77289919476743</v>
      </c>
    </row>
    <row r="1401" spans="8:9" ht="12.75">
      <c r="H1401" s="72">
        <f t="shared" si="45"/>
        <v>0.1746999999999971</v>
      </c>
      <c r="I1401" s="77">
        <f t="shared" si="44"/>
        <v>116.78891569097527</v>
      </c>
    </row>
    <row r="1402" spans="8:9" ht="12.75">
      <c r="H1402" s="72">
        <f t="shared" si="45"/>
        <v>0.1747999999999971</v>
      </c>
      <c r="I1402" s="77">
        <f t="shared" si="44"/>
        <v>116.80494061132049</v>
      </c>
    </row>
    <row r="1403" spans="8:9" ht="12.75">
      <c r="H1403" s="72">
        <f t="shared" si="45"/>
        <v>0.17489999999999709</v>
      </c>
      <c r="I1403" s="77">
        <f t="shared" si="44"/>
        <v>116.82097394573327</v>
      </c>
    </row>
    <row r="1404" spans="8:9" ht="12.75">
      <c r="H1404" s="72">
        <f t="shared" si="45"/>
        <v>0.17499999999999707</v>
      </c>
      <c r="I1404" s="77">
        <f t="shared" si="44"/>
        <v>116.8370156841562</v>
      </c>
    </row>
    <row r="1405" spans="8:9" ht="12.75">
      <c r="H1405" s="72">
        <f t="shared" si="45"/>
        <v>0.17509999999999706</v>
      </c>
      <c r="I1405" s="77">
        <f t="shared" si="44"/>
        <v>116.85306581654413</v>
      </c>
    </row>
    <row r="1406" spans="8:9" ht="12.75">
      <c r="H1406" s="72">
        <f t="shared" si="45"/>
        <v>0.17519999999999705</v>
      </c>
      <c r="I1406" s="77">
        <f t="shared" si="44"/>
        <v>116.86912433286375</v>
      </c>
    </row>
    <row r="1407" spans="8:9" ht="12.75">
      <c r="H1407" s="72">
        <f t="shared" si="45"/>
        <v>0.17529999999999704</v>
      </c>
      <c r="I1407" s="77">
        <f t="shared" si="44"/>
        <v>116.8851912230964</v>
      </c>
    </row>
    <row r="1408" spans="8:9" ht="12.75">
      <c r="H1408" s="72">
        <f t="shared" si="45"/>
        <v>0.17539999999999703</v>
      </c>
      <c r="I1408" s="77">
        <f t="shared" si="44"/>
        <v>116.90126647723469</v>
      </c>
    </row>
    <row r="1409" spans="8:9" ht="12.75">
      <c r="H1409" s="72">
        <f t="shared" si="45"/>
        <v>0.17549999999999702</v>
      </c>
      <c r="I1409" s="77">
        <f t="shared" si="44"/>
        <v>116.91735008528349</v>
      </c>
    </row>
    <row r="1410" spans="8:9" ht="12.75">
      <c r="H1410" s="72">
        <f t="shared" si="45"/>
        <v>0.175599999999997</v>
      </c>
      <c r="I1410" s="77">
        <f t="shared" si="44"/>
        <v>116.9334420372611</v>
      </c>
    </row>
    <row r="1411" spans="8:9" ht="12.75">
      <c r="H1411" s="72">
        <f t="shared" si="45"/>
        <v>0.175699999999997</v>
      </c>
      <c r="I1411" s="77">
        <f t="shared" si="44"/>
        <v>116.94954232319822</v>
      </c>
    </row>
    <row r="1412" spans="8:9" ht="12.75">
      <c r="H1412" s="72">
        <f t="shared" si="45"/>
        <v>0.175799999999997</v>
      </c>
      <c r="I1412" s="77">
        <f t="shared" si="44"/>
        <v>116.96565093313734</v>
      </c>
    </row>
    <row r="1413" spans="8:9" ht="12.75">
      <c r="H1413" s="72">
        <f t="shared" si="45"/>
        <v>0.17589999999999698</v>
      </c>
      <c r="I1413" s="77">
        <f t="shared" si="44"/>
        <v>116.98176785713474</v>
      </c>
    </row>
    <row r="1414" spans="8:9" ht="12.75">
      <c r="H1414" s="72">
        <f t="shared" si="45"/>
        <v>0.17599999999999696</v>
      </c>
      <c r="I1414" s="77">
        <f aca="true" t="shared" si="46" ref="I1414:I1477">BlackScholesPut($C$7,$C$8,$C$9,$C$10,H1414)</f>
        <v>116.99789308525794</v>
      </c>
    </row>
    <row r="1415" spans="8:9" ht="12.75">
      <c r="H1415" s="72">
        <f t="shared" si="45"/>
        <v>0.17609999999999695</v>
      </c>
      <c r="I1415" s="77">
        <f t="shared" si="46"/>
        <v>117.01402660758811</v>
      </c>
    </row>
    <row r="1416" spans="8:9" ht="12.75">
      <c r="H1416" s="72">
        <f t="shared" si="45"/>
        <v>0.17619999999999694</v>
      </c>
      <c r="I1416" s="77">
        <f t="shared" si="46"/>
        <v>117.03016841421811</v>
      </c>
    </row>
    <row r="1417" spans="8:9" ht="12.75">
      <c r="H1417" s="72">
        <f t="shared" si="45"/>
        <v>0.17629999999999693</v>
      </c>
      <c r="I1417" s="77">
        <f t="shared" si="46"/>
        <v>117.04631849525401</v>
      </c>
    </row>
    <row r="1418" spans="8:9" ht="12.75">
      <c r="H1418" s="72">
        <f t="shared" si="45"/>
        <v>0.17639999999999692</v>
      </c>
      <c r="I1418" s="77">
        <f t="shared" si="46"/>
        <v>117.06247684081404</v>
      </c>
    </row>
    <row r="1419" spans="8:9" ht="12.75">
      <c r="H1419" s="72">
        <f t="shared" si="45"/>
        <v>0.1764999999999969</v>
      </c>
      <c r="I1419" s="77">
        <f t="shared" si="46"/>
        <v>117.0786434410287</v>
      </c>
    </row>
    <row r="1420" spans="8:9" ht="12.75">
      <c r="H1420" s="72">
        <f t="shared" si="45"/>
        <v>0.1765999999999969</v>
      </c>
      <c r="I1420" s="77">
        <f t="shared" si="46"/>
        <v>117.09481828604123</v>
      </c>
    </row>
    <row r="1421" spans="8:9" ht="12.75">
      <c r="H1421" s="72">
        <f t="shared" si="45"/>
        <v>0.1766999999999969</v>
      </c>
      <c r="I1421" s="77">
        <f t="shared" si="46"/>
        <v>117.11100136600714</v>
      </c>
    </row>
    <row r="1422" spans="8:9" ht="12.75">
      <c r="H1422" s="72">
        <f t="shared" si="45"/>
        <v>0.17679999999999688</v>
      </c>
      <c r="I1422" s="77">
        <f t="shared" si="46"/>
        <v>117.12719267109514</v>
      </c>
    </row>
    <row r="1423" spans="8:9" ht="12.75">
      <c r="H1423" s="72">
        <f t="shared" si="45"/>
        <v>0.17689999999999687</v>
      </c>
      <c r="I1423" s="77">
        <f t="shared" si="46"/>
        <v>117.14339219148485</v>
      </c>
    </row>
    <row r="1424" spans="8:9" ht="12.75">
      <c r="H1424" s="72">
        <f t="shared" si="45"/>
        <v>0.17699999999999685</v>
      </c>
      <c r="I1424" s="77">
        <f t="shared" si="46"/>
        <v>117.15959991737088</v>
      </c>
    </row>
    <row r="1425" spans="8:9" ht="12.75">
      <c r="H1425" s="72">
        <f t="shared" si="45"/>
        <v>0.17709999999999684</v>
      </c>
      <c r="I1425" s="77">
        <f t="shared" si="46"/>
        <v>117.17581583895662</v>
      </c>
    </row>
    <row r="1426" spans="8:9" ht="12.75">
      <c r="H1426" s="72">
        <f t="shared" si="45"/>
        <v>0.17719999999999683</v>
      </c>
      <c r="I1426" s="77">
        <f t="shared" si="46"/>
        <v>117.19203994646205</v>
      </c>
    </row>
    <row r="1427" spans="8:9" ht="12.75">
      <c r="H1427" s="72">
        <f t="shared" si="45"/>
        <v>0.17729999999999682</v>
      </c>
      <c r="I1427" s="77">
        <f t="shared" si="46"/>
        <v>117.208272230116</v>
      </c>
    </row>
    <row r="1428" spans="8:9" ht="12.75">
      <c r="H1428" s="72">
        <f t="shared" si="45"/>
        <v>0.1773999999999968</v>
      </c>
      <c r="I1428" s="77">
        <f t="shared" si="46"/>
        <v>117.22451268016175</v>
      </c>
    </row>
    <row r="1429" spans="8:9" ht="12.75">
      <c r="H1429" s="72">
        <f t="shared" si="45"/>
        <v>0.1774999999999968</v>
      </c>
      <c r="I1429" s="77">
        <f t="shared" si="46"/>
        <v>117.24076128685454</v>
      </c>
    </row>
    <row r="1430" spans="8:9" ht="12.75">
      <c r="H1430" s="72">
        <f t="shared" si="45"/>
        <v>0.1775999999999968</v>
      </c>
      <c r="I1430" s="77">
        <f t="shared" si="46"/>
        <v>117.25701804046173</v>
      </c>
    </row>
    <row r="1431" spans="8:9" ht="12.75">
      <c r="H1431" s="72">
        <f t="shared" si="45"/>
        <v>0.17769999999999678</v>
      </c>
      <c r="I1431" s="77">
        <f t="shared" si="46"/>
        <v>117.27328293126322</v>
      </c>
    </row>
    <row r="1432" spans="8:9" ht="12.75">
      <c r="H1432" s="72">
        <f t="shared" si="45"/>
        <v>0.17779999999999677</v>
      </c>
      <c r="I1432" s="77">
        <f t="shared" si="46"/>
        <v>117.28955594955141</v>
      </c>
    </row>
    <row r="1433" spans="8:9" ht="12.75">
      <c r="H1433" s="72">
        <f t="shared" si="45"/>
        <v>0.17789999999999676</v>
      </c>
      <c r="I1433" s="77">
        <f t="shared" si="46"/>
        <v>117.30583708563074</v>
      </c>
    </row>
    <row r="1434" spans="8:9" ht="12.75">
      <c r="H1434" s="72">
        <f t="shared" si="45"/>
        <v>0.17799999999999674</v>
      </c>
      <c r="I1434" s="77">
        <f t="shared" si="46"/>
        <v>117.32212632981793</v>
      </c>
    </row>
    <row r="1435" spans="8:9" ht="12.75">
      <c r="H1435" s="72">
        <f t="shared" si="45"/>
        <v>0.17809999999999673</v>
      </c>
      <c r="I1435" s="77">
        <f t="shared" si="46"/>
        <v>117.33842367244279</v>
      </c>
    </row>
    <row r="1436" spans="8:9" ht="12.75">
      <c r="H1436" s="72">
        <f t="shared" si="45"/>
        <v>0.17819999999999672</v>
      </c>
      <c r="I1436" s="77">
        <f t="shared" si="46"/>
        <v>117.35472910384749</v>
      </c>
    </row>
    <row r="1437" spans="8:9" ht="12.75">
      <c r="H1437" s="72">
        <f t="shared" si="45"/>
        <v>0.1782999999999967</v>
      </c>
      <c r="I1437" s="77">
        <f t="shared" si="46"/>
        <v>117.37104261438424</v>
      </c>
    </row>
    <row r="1438" spans="8:9" ht="12.75">
      <c r="H1438" s="72">
        <f t="shared" si="45"/>
        <v>0.1783999999999967</v>
      </c>
      <c r="I1438" s="77">
        <f t="shared" si="46"/>
        <v>117.38736419442057</v>
      </c>
    </row>
    <row r="1439" spans="8:9" ht="12.75">
      <c r="H1439" s="72">
        <f t="shared" si="45"/>
        <v>0.1784999999999967</v>
      </c>
      <c r="I1439" s="77">
        <f t="shared" si="46"/>
        <v>117.40369383433483</v>
      </c>
    </row>
    <row r="1440" spans="8:9" ht="12.75">
      <c r="H1440" s="72">
        <f t="shared" si="45"/>
        <v>0.17859999999999668</v>
      </c>
      <c r="I1440" s="77">
        <f t="shared" si="46"/>
        <v>117.42003152451775</v>
      </c>
    </row>
    <row r="1441" spans="8:9" ht="12.75">
      <c r="H1441" s="72">
        <f t="shared" si="45"/>
        <v>0.17869999999999667</v>
      </c>
      <c r="I1441" s="77">
        <f t="shared" si="46"/>
        <v>117.43637725537292</v>
      </c>
    </row>
    <row r="1442" spans="8:9" ht="12.75">
      <c r="H1442" s="72">
        <f t="shared" si="45"/>
        <v>0.17879999999999666</v>
      </c>
      <c r="I1442" s="77">
        <f t="shared" si="46"/>
        <v>117.45273101731516</v>
      </c>
    </row>
    <row r="1443" spans="8:9" ht="12.75">
      <c r="H1443" s="72">
        <f t="shared" si="45"/>
        <v>0.17889999999999665</v>
      </c>
      <c r="I1443" s="77">
        <f t="shared" si="46"/>
        <v>117.46909280077205</v>
      </c>
    </row>
    <row r="1444" spans="8:9" ht="12.75">
      <c r="H1444" s="72">
        <f t="shared" si="45"/>
        <v>0.17899999999999663</v>
      </c>
      <c r="I1444" s="77">
        <f t="shared" si="46"/>
        <v>117.48546259618377</v>
      </c>
    </row>
    <row r="1445" spans="8:9" ht="12.75">
      <c r="H1445" s="72">
        <f t="shared" si="45"/>
        <v>0.17909999999999662</v>
      </c>
      <c r="I1445" s="77">
        <f t="shared" si="46"/>
        <v>117.50184039400233</v>
      </c>
    </row>
    <row r="1446" spans="8:9" ht="12.75">
      <c r="H1446" s="72">
        <f t="shared" si="45"/>
        <v>0.1791999999999966</v>
      </c>
      <c r="I1446" s="77">
        <f t="shared" si="46"/>
        <v>117.51822618469214</v>
      </c>
    </row>
    <row r="1447" spans="8:9" ht="12.75">
      <c r="H1447" s="72">
        <f t="shared" si="45"/>
        <v>0.1792999999999966</v>
      </c>
      <c r="I1447" s="77">
        <f t="shared" si="46"/>
        <v>117.53461995872999</v>
      </c>
    </row>
    <row r="1448" spans="8:9" ht="12.75">
      <c r="H1448" s="72">
        <f t="shared" si="45"/>
        <v>0.1793999999999966</v>
      </c>
      <c r="I1448" s="77">
        <f t="shared" si="46"/>
        <v>117.55102170660427</v>
      </c>
    </row>
    <row r="1449" spans="8:9" ht="12.75">
      <c r="H1449" s="72">
        <f t="shared" si="45"/>
        <v>0.17949999999999658</v>
      </c>
      <c r="I1449" s="77">
        <f t="shared" si="46"/>
        <v>117.56743141881657</v>
      </c>
    </row>
    <row r="1450" spans="8:9" ht="12.75">
      <c r="H1450" s="72">
        <f t="shared" si="45"/>
        <v>0.17959999999999657</v>
      </c>
      <c r="I1450" s="77">
        <f t="shared" si="46"/>
        <v>117.58384908587902</v>
      </c>
    </row>
    <row r="1451" spans="8:9" ht="12.75">
      <c r="H1451" s="72">
        <f t="shared" si="45"/>
        <v>0.17969999999999656</v>
      </c>
      <c r="I1451" s="77">
        <f t="shared" si="46"/>
        <v>117.60027469831823</v>
      </c>
    </row>
    <row r="1452" spans="8:9" ht="12.75">
      <c r="H1452" s="72">
        <f t="shared" si="45"/>
        <v>0.17979999999999655</v>
      </c>
      <c r="I1452" s="77">
        <f t="shared" si="46"/>
        <v>117.61670824667056</v>
      </c>
    </row>
    <row r="1453" spans="8:9" ht="12.75">
      <c r="H1453" s="72">
        <f t="shared" si="45"/>
        <v>0.17989999999999653</v>
      </c>
      <c r="I1453" s="77">
        <f t="shared" si="46"/>
        <v>117.63314972148612</v>
      </c>
    </row>
    <row r="1454" spans="8:9" ht="12.75">
      <c r="H1454" s="72">
        <f t="shared" si="45"/>
        <v>0.17999999999999652</v>
      </c>
      <c r="I1454" s="77">
        <f t="shared" si="46"/>
        <v>117.64959911332687</v>
      </c>
    </row>
    <row r="1455" spans="8:9" ht="12.75">
      <c r="H1455" s="72">
        <f t="shared" si="45"/>
        <v>0.1800999999999965</v>
      </c>
      <c r="I1455" s="77">
        <f t="shared" si="46"/>
        <v>117.66605641276647</v>
      </c>
    </row>
    <row r="1456" spans="8:9" ht="12.75">
      <c r="H1456" s="72">
        <f t="shared" si="45"/>
        <v>0.1801999999999965</v>
      </c>
      <c r="I1456" s="77">
        <f t="shared" si="46"/>
        <v>117.68252161039106</v>
      </c>
    </row>
    <row r="1457" spans="8:9" ht="12.75">
      <c r="H1457" s="72">
        <f aca="true" t="shared" si="47" ref="H1457:H1520">H1456+0.0001</f>
        <v>0.1802999999999965</v>
      </c>
      <c r="I1457" s="77">
        <f t="shared" si="46"/>
        <v>117.69899469679876</v>
      </c>
    </row>
    <row r="1458" spans="8:9" ht="12.75">
      <c r="H1458" s="72">
        <f t="shared" si="47"/>
        <v>0.18039999999999648</v>
      </c>
      <c r="I1458" s="77">
        <f t="shared" si="46"/>
        <v>117.71547566259983</v>
      </c>
    </row>
    <row r="1459" spans="8:9" ht="12.75">
      <c r="H1459" s="72">
        <f t="shared" si="47"/>
        <v>0.18049999999999647</v>
      </c>
      <c r="I1459" s="77">
        <f t="shared" si="46"/>
        <v>117.73196449841669</v>
      </c>
    </row>
    <row r="1460" spans="8:9" ht="12.75">
      <c r="H1460" s="72">
        <f t="shared" si="47"/>
        <v>0.18059999999999646</v>
      </c>
      <c r="I1460" s="77">
        <f t="shared" si="46"/>
        <v>117.7484611948837</v>
      </c>
    </row>
    <row r="1461" spans="8:9" ht="12.75">
      <c r="H1461" s="72">
        <f t="shared" si="47"/>
        <v>0.18069999999999645</v>
      </c>
      <c r="I1461" s="77">
        <f t="shared" si="46"/>
        <v>117.76496574264752</v>
      </c>
    </row>
    <row r="1462" spans="8:9" ht="12.75">
      <c r="H1462" s="72">
        <f t="shared" si="47"/>
        <v>0.18079999999999644</v>
      </c>
      <c r="I1462" s="77">
        <f t="shared" si="46"/>
        <v>117.78147813236626</v>
      </c>
    </row>
    <row r="1463" spans="8:9" ht="12.75">
      <c r="H1463" s="72">
        <f t="shared" si="47"/>
        <v>0.18089999999999642</v>
      </c>
      <c r="I1463" s="77">
        <f t="shared" si="46"/>
        <v>117.79799835471101</v>
      </c>
    </row>
    <row r="1464" spans="8:9" ht="12.75">
      <c r="H1464" s="72">
        <f t="shared" si="47"/>
        <v>0.1809999999999964</v>
      </c>
      <c r="I1464" s="77">
        <f t="shared" si="46"/>
        <v>117.81452640036412</v>
      </c>
    </row>
    <row r="1465" spans="8:9" ht="12.75">
      <c r="H1465" s="72">
        <f t="shared" si="47"/>
        <v>0.1810999999999964</v>
      </c>
      <c r="I1465" s="77">
        <f t="shared" si="46"/>
        <v>117.83106226002008</v>
      </c>
    </row>
    <row r="1466" spans="8:9" ht="12.75">
      <c r="H1466" s="72">
        <f t="shared" si="47"/>
        <v>0.1811999999999964</v>
      </c>
      <c r="I1466" s="77">
        <f t="shared" si="46"/>
        <v>117.84760592438602</v>
      </c>
    </row>
    <row r="1467" spans="8:9" ht="12.75">
      <c r="H1467" s="72">
        <f t="shared" si="47"/>
        <v>0.18129999999999638</v>
      </c>
      <c r="I1467" s="77">
        <f t="shared" si="46"/>
        <v>117.8641573841802</v>
      </c>
    </row>
    <row r="1468" spans="8:9" ht="12.75">
      <c r="H1468" s="72">
        <f t="shared" si="47"/>
        <v>0.18139999999999637</v>
      </c>
      <c r="I1468" s="77">
        <f t="shared" si="46"/>
        <v>117.88071663013318</v>
      </c>
    </row>
    <row r="1469" spans="8:9" ht="12.75">
      <c r="H1469" s="72">
        <f t="shared" si="47"/>
        <v>0.18149999999999636</v>
      </c>
      <c r="I1469" s="77">
        <f t="shared" si="46"/>
        <v>117.89728365298788</v>
      </c>
    </row>
    <row r="1470" spans="8:9" ht="12.75">
      <c r="H1470" s="72">
        <f t="shared" si="47"/>
        <v>0.18159999999999635</v>
      </c>
      <c r="I1470" s="77">
        <f t="shared" si="46"/>
        <v>117.91385844349895</v>
      </c>
    </row>
    <row r="1471" spans="8:9" ht="12.75">
      <c r="H1471" s="72">
        <f t="shared" si="47"/>
        <v>0.18169999999999634</v>
      </c>
      <c r="I1471" s="77">
        <f t="shared" si="46"/>
        <v>117.93044099243286</v>
      </c>
    </row>
    <row r="1472" spans="8:9" ht="12.75">
      <c r="H1472" s="72">
        <f t="shared" si="47"/>
        <v>0.18179999999999633</v>
      </c>
      <c r="I1472" s="77">
        <f t="shared" si="46"/>
        <v>117.94703129056813</v>
      </c>
    </row>
    <row r="1473" spans="8:9" ht="12.75">
      <c r="H1473" s="72">
        <f t="shared" si="47"/>
        <v>0.18189999999999631</v>
      </c>
      <c r="I1473" s="77">
        <f t="shared" si="46"/>
        <v>117.96362932869499</v>
      </c>
    </row>
    <row r="1474" spans="8:9" ht="12.75">
      <c r="H1474" s="72">
        <f t="shared" si="47"/>
        <v>0.1819999999999963</v>
      </c>
      <c r="I1474" s="77">
        <f t="shared" si="46"/>
        <v>117.98023509761583</v>
      </c>
    </row>
    <row r="1475" spans="8:9" ht="12.75">
      <c r="H1475" s="72">
        <f t="shared" si="47"/>
        <v>0.1820999999999963</v>
      </c>
      <c r="I1475" s="77">
        <f t="shared" si="46"/>
        <v>117.99684858814544</v>
      </c>
    </row>
    <row r="1476" spans="8:9" ht="12.75">
      <c r="H1476" s="72">
        <f t="shared" si="47"/>
        <v>0.18219999999999628</v>
      </c>
      <c r="I1476" s="77">
        <f t="shared" si="46"/>
        <v>118.01346979110929</v>
      </c>
    </row>
    <row r="1477" spans="8:9" ht="12.75">
      <c r="H1477" s="72">
        <f t="shared" si="47"/>
        <v>0.18229999999999627</v>
      </c>
      <c r="I1477" s="77">
        <f t="shared" si="46"/>
        <v>118.03009869734592</v>
      </c>
    </row>
    <row r="1478" spans="8:9" ht="12.75">
      <c r="H1478" s="72">
        <f t="shared" si="47"/>
        <v>0.18239999999999626</v>
      </c>
      <c r="I1478" s="77">
        <f aca="true" t="shared" si="48" ref="I1478:I1541">BlackScholesPut($C$7,$C$8,$C$9,$C$10,H1478)</f>
        <v>118.04673529770491</v>
      </c>
    </row>
    <row r="1479" spans="8:9" ht="12.75">
      <c r="H1479" s="72">
        <f t="shared" si="47"/>
        <v>0.18249999999999625</v>
      </c>
      <c r="I1479" s="77">
        <f t="shared" si="48"/>
        <v>118.0633795830488</v>
      </c>
    </row>
    <row r="1480" spans="8:9" ht="12.75">
      <c r="H1480" s="72">
        <f t="shared" si="47"/>
        <v>0.18259999999999624</v>
      </c>
      <c r="I1480" s="77">
        <f t="shared" si="48"/>
        <v>118.08003154425035</v>
      </c>
    </row>
    <row r="1481" spans="8:9" ht="12.75">
      <c r="H1481" s="72">
        <f t="shared" si="47"/>
        <v>0.18269999999999623</v>
      </c>
      <c r="I1481" s="77">
        <f t="shared" si="48"/>
        <v>118.09669117219539</v>
      </c>
    </row>
    <row r="1482" spans="8:9" ht="12.75">
      <c r="H1482" s="72">
        <f t="shared" si="47"/>
        <v>0.18279999999999622</v>
      </c>
      <c r="I1482" s="77">
        <f t="shared" si="48"/>
        <v>118.1133584577816</v>
      </c>
    </row>
    <row r="1483" spans="8:9" ht="12.75">
      <c r="H1483" s="72">
        <f t="shared" si="47"/>
        <v>0.1828999999999962</v>
      </c>
      <c r="I1483" s="77">
        <f t="shared" si="48"/>
        <v>118.13003339191812</v>
      </c>
    </row>
    <row r="1484" spans="8:9" ht="12.75">
      <c r="H1484" s="72">
        <f t="shared" si="47"/>
        <v>0.1829999999999962</v>
      </c>
      <c r="I1484" s="77">
        <f t="shared" si="48"/>
        <v>118.14671596552512</v>
      </c>
    </row>
    <row r="1485" spans="8:9" ht="12.75">
      <c r="H1485" s="72">
        <f t="shared" si="47"/>
        <v>0.18309999999999618</v>
      </c>
      <c r="I1485" s="77">
        <f t="shared" si="48"/>
        <v>118.16340616953653</v>
      </c>
    </row>
    <row r="1486" spans="8:9" ht="12.75">
      <c r="H1486" s="72">
        <f t="shared" si="47"/>
        <v>0.18319999999999617</v>
      </c>
      <c r="I1486" s="77">
        <f t="shared" si="48"/>
        <v>118.18010399489594</v>
      </c>
    </row>
    <row r="1487" spans="8:9" ht="12.75">
      <c r="H1487" s="72">
        <f t="shared" si="47"/>
        <v>0.18329999999999616</v>
      </c>
      <c r="I1487" s="77">
        <f t="shared" si="48"/>
        <v>118.19680943256049</v>
      </c>
    </row>
    <row r="1488" spans="8:9" ht="12.75">
      <c r="H1488" s="72">
        <f t="shared" si="47"/>
        <v>0.18339999999999615</v>
      </c>
      <c r="I1488" s="77">
        <f t="shared" si="48"/>
        <v>118.21352247349773</v>
      </c>
    </row>
    <row r="1489" spans="8:9" ht="12.75">
      <c r="H1489" s="72">
        <f t="shared" si="47"/>
        <v>0.18349999999999614</v>
      </c>
      <c r="I1489" s="77">
        <f t="shared" si="48"/>
        <v>118.23024310868789</v>
      </c>
    </row>
    <row r="1490" spans="8:9" ht="12.75">
      <c r="H1490" s="72">
        <f t="shared" si="47"/>
        <v>0.18359999999999613</v>
      </c>
      <c r="I1490" s="77">
        <f t="shared" si="48"/>
        <v>118.24697132912263</v>
      </c>
    </row>
    <row r="1491" spans="8:9" ht="12.75">
      <c r="H1491" s="72">
        <f t="shared" si="47"/>
        <v>0.18369999999999612</v>
      </c>
      <c r="I1491" s="77">
        <f t="shared" si="48"/>
        <v>118.26370712580479</v>
      </c>
    </row>
    <row r="1492" spans="8:9" ht="12.75">
      <c r="H1492" s="72">
        <f t="shared" si="47"/>
        <v>0.1837999999999961</v>
      </c>
      <c r="I1492" s="77">
        <f t="shared" si="48"/>
        <v>118.28045048974934</v>
      </c>
    </row>
    <row r="1493" spans="8:9" ht="12.75">
      <c r="H1493" s="72">
        <f t="shared" si="47"/>
        <v>0.1838999999999961</v>
      </c>
      <c r="I1493" s="77">
        <f t="shared" si="48"/>
        <v>118.29720141198402</v>
      </c>
    </row>
    <row r="1494" spans="8:9" ht="12.75">
      <c r="H1494" s="72">
        <f t="shared" si="47"/>
        <v>0.18399999999999608</v>
      </c>
      <c r="I1494" s="77">
        <f t="shared" si="48"/>
        <v>118.31395988354654</v>
      </c>
    </row>
    <row r="1495" spans="8:9" ht="12.75">
      <c r="H1495" s="72">
        <f t="shared" si="47"/>
        <v>0.18409999999999607</v>
      </c>
      <c r="I1495" s="77">
        <f t="shared" si="48"/>
        <v>118.33072589548703</v>
      </c>
    </row>
    <row r="1496" spans="8:9" ht="12.75">
      <c r="H1496" s="72">
        <f t="shared" si="47"/>
        <v>0.18419999999999606</v>
      </c>
      <c r="I1496" s="77">
        <f t="shared" si="48"/>
        <v>118.34749943886754</v>
      </c>
    </row>
    <row r="1497" spans="8:9" ht="12.75">
      <c r="H1497" s="72">
        <f t="shared" si="47"/>
        <v>0.18429999999999605</v>
      </c>
      <c r="I1497" s="77">
        <f t="shared" si="48"/>
        <v>118.36428050476184</v>
      </c>
    </row>
    <row r="1498" spans="8:9" ht="12.75">
      <c r="H1498" s="72">
        <f t="shared" si="47"/>
        <v>0.18439999999999604</v>
      </c>
      <c r="I1498" s="77">
        <f t="shared" si="48"/>
        <v>118.38106908425448</v>
      </c>
    </row>
    <row r="1499" spans="8:9" ht="12.75">
      <c r="H1499" s="72">
        <f t="shared" si="47"/>
        <v>0.18449999999999603</v>
      </c>
      <c r="I1499" s="77">
        <f t="shared" si="48"/>
        <v>118.39786516844276</v>
      </c>
    </row>
    <row r="1500" spans="8:9" ht="12.75">
      <c r="H1500" s="72">
        <f t="shared" si="47"/>
        <v>0.18459999999999602</v>
      </c>
      <c r="I1500" s="77">
        <f t="shared" si="48"/>
        <v>118.41466874843468</v>
      </c>
    </row>
    <row r="1501" spans="8:9" ht="12.75">
      <c r="H1501" s="72">
        <f t="shared" si="47"/>
        <v>0.184699999999996</v>
      </c>
      <c r="I1501" s="77">
        <f t="shared" si="48"/>
        <v>118.43147981535026</v>
      </c>
    </row>
    <row r="1502" spans="8:9" ht="12.75">
      <c r="H1502" s="72">
        <f t="shared" si="47"/>
        <v>0.184799999999996</v>
      </c>
      <c r="I1502" s="77">
        <f t="shared" si="48"/>
        <v>118.44829836032136</v>
      </c>
    </row>
    <row r="1503" spans="8:9" ht="12.75">
      <c r="H1503" s="72">
        <f t="shared" si="47"/>
        <v>0.18489999999999598</v>
      </c>
      <c r="I1503" s="77">
        <f t="shared" si="48"/>
        <v>118.46512437449064</v>
      </c>
    </row>
    <row r="1504" spans="8:9" ht="12.75">
      <c r="H1504" s="72">
        <f t="shared" si="47"/>
        <v>0.18499999999999597</v>
      </c>
      <c r="I1504" s="77">
        <f t="shared" si="48"/>
        <v>118.4819578490135</v>
      </c>
    </row>
    <row r="1505" spans="8:9" ht="12.75">
      <c r="H1505" s="72">
        <f t="shared" si="47"/>
        <v>0.18509999999999596</v>
      </c>
      <c r="I1505" s="77">
        <f t="shared" si="48"/>
        <v>118.49879877505634</v>
      </c>
    </row>
    <row r="1506" spans="8:9" ht="12.75">
      <c r="H1506" s="72">
        <f t="shared" si="47"/>
        <v>0.18519999999999595</v>
      </c>
      <c r="I1506" s="77">
        <f t="shared" si="48"/>
        <v>118.51564714379629</v>
      </c>
    </row>
    <row r="1507" spans="8:9" ht="12.75">
      <c r="H1507" s="72">
        <f t="shared" si="47"/>
        <v>0.18529999999999594</v>
      </c>
      <c r="I1507" s="77">
        <f t="shared" si="48"/>
        <v>118.53250294642373</v>
      </c>
    </row>
    <row r="1508" spans="8:9" ht="12.75">
      <c r="H1508" s="72">
        <f t="shared" si="47"/>
        <v>0.18539999999999593</v>
      </c>
      <c r="I1508" s="77">
        <f t="shared" si="48"/>
        <v>118.54936617413875</v>
      </c>
    </row>
    <row r="1509" spans="8:9" ht="12.75">
      <c r="H1509" s="72">
        <f t="shared" si="47"/>
        <v>0.18549999999999592</v>
      </c>
      <c r="I1509" s="77">
        <f t="shared" si="48"/>
        <v>118.56623681815495</v>
      </c>
    </row>
    <row r="1510" spans="8:9" ht="12.75">
      <c r="H1510" s="72">
        <f t="shared" si="47"/>
        <v>0.1855999999999959</v>
      </c>
      <c r="I1510" s="77">
        <f t="shared" si="48"/>
        <v>118.58311486969512</v>
      </c>
    </row>
    <row r="1511" spans="8:9" ht="12.75">
      <c r="H1511" s="72">
        <f t="shared" si="47"/>
        <v>0.1856999999999959</v>
      </c>
      <c r="I1511" s="77">
        <f t="shared" si="48"/>
        <v>118.60000031999562</v>
      </c>
    </row>
    <row r="1512" spans="8:9" ht="12.75">
      <c r="H1512" s="72">
        <f t="shared" si="47"/>
        <v>0.18579999999999589</v>
      </c>
      <c r="I1512" s="77">
        <f t="shared" si="48"/>
        <v>118.61689316030265</v>
      </c>
    </row>
    <row r="1513" spans="8:9" ht="12.75">
      <c r="H1513" s="72">
        <f t="shared" si="47"/>
        <v>0.18589999999999587</v>
      </c>
      <c r="I1513" s="77">
        <f t="shared" si="48"/>
        <v>118.63379338187553</v>
      </c>
    </row>
    <row r="1514" spans="8:9" ht="12.75">
      <c r="H1514" s="72">
        <f t="shared" si="47"/>
        <v>0.18599999999999586</v>
      </c>
      <c r="I1514" s="77">
        <f t="shared" si="48"/>
        <v>118.65070097598368</v>
      </c>
    </row>
    <row r="1515" spans="8:9" ht="12.75">
      <c r="H1515" s="72">
        <f t="shared" si="47"/>
        <v>0.18609999999999585</v>
      </c>
      <c r="I1515" s="77">
        <f t="shared" si="48"/>
        <v>118.66761593390868</v>
      </c>
    </row>
    <row r="1516" spans="8:9" ht="12.75">
      <c r="H1516" s="72">
        <f t="shared" si="47"/>
        <v>0.18619999999999584</v>
      </c>
      <c r="I1516" s="77">
        <f t="shared" si="48"/>
        <v>118.68453824694325</v>
      </c>
    </row>
    <row r="1517" spans="8:9" ht="12.75">
      <c r="H1517" s="72">
        <f t="shared" si="47"/>
        <v>0.18629999999999583</v>
      </c>
      <c r="I1517" s="77">
        <f t="shared" si="48"/>
        <v>118.70146790639171</v>
      </c>
    </row>
    <row r="1518" spans="8:9" ht="12.75">
      <c r="H1518" s="72">
        <f t="shared" si="47"/>
        <v>0.18639999999999582</v>
      </c>
      <c r="I1518" s="77">
        <f t="shared" si="48"/>
        <v>118.71840490356965</v>
      </c>
    </row>
    <row r="1519" spans="8:9" ht="12.75">
      <c r="H1519" s="72">
        <f t="shared" si="47"/>
        <v>0.1864999999999958</v>
      </c>
      <c r="I1519" s="77">
        <f t="shared" si="48"/>
        <v>118.7353492298032</v>
      </c>
    </row>
    <row r="1520" spans="8:9" ht="12.75">
      <c r="H1520" s="72">
        <f t="shared" si="47"/>
        <v>0.1865999999999958</v>
      </c>
      <c r="I1520" s="77">
        <f t="shared" si="48"/>
        <v>118.75230087643274</v>
      </c>
    </row>
    <row r="1521" spans="8:9" ht="12.75">
      <c r="H1521" s="72">
        <f aca="true" t="shared" si="49" ref="H1521:H1584">H1520+0.0001</f>
        <v>0.18669999999999579</v>
      </c>
      <c r="I1521" s="77">
        <f t="shared" si="48"/>
        <v>118.76925983480635</v>
      </c>
    </row>
    <row r="1522" spans="8:9" ht="12.75">
      <c r="H1522" s="72">
        <f t="shared" si="49"/>
        <v>0.18679999999999577</v>
      </c>
      <c r="I1522" s="77">
        <f t="shared" si="48"/>
        <v>118.7862260962861</v>
      </c>
    </row>
    <row r="1523" spans="8:9" ht="12.75">
      <c r="H1523" s="72">
        <f t="shared" si="49"/>
        <v>0.18689999999999576</v>
      </c>
      <c r="I1523" s="77">
        <f t="shared" si="48"/>
        <v>118.80319965224396</v>
      </c>
    </row>
    <row r="1524" spans="8:9" ht="12.75">
      <c r="H1524" s="72">
        <f t="shared" si="49"/>
        <v>0.18699999999999575</v>
      </c>
      <c r="I1524" s="77">
        <f t="shared" si="48"/>
        <v>118.82018049406418</v>
      </c>
    </row>
    <row r="1525" spans="8:9" ht="12.75">
      <c r="H1525" s="72">
        <f t="shared" si="49"/>
        <v>0.18709999999999574</v>
      </c>
      <c r="I1525" s="77">
        <f t="shared" si="48"/>
        <v>118.83716861314167</v>
      </c>
    </row>
    <row r="1526" spans="8:9" ht="12.75">
      <c r="H1526" s="72">
        <f t="shared" si="49"/>
        <v>0.18719999999999573</v>
      </c>
      <c r="I1526" s="77">
        <f t="shared" si="48"/>
        <v>118.85416400088309</v>
      </c>
    </row>
    <row r="1527" spans="8:9" ht="12.75">
      <c r="H1527" s="72">
        <f t="shared" si="49"/>
        <v>0.18729999999999572</v>
      </c>
      <c r="I1527" s="77">
        <f t="shared" si="48"/>
        <v>118.87116664870643</v>
      </c>
    </row>
    <row r="1528" spans="8:9" ht="12.75">
      <c r="H1528" s="72">
        <f t="shared" si="49"/>
        <v>0.1873999999999957</v>
      </c>
      <c r="I1528" s="77">
        <f t="shared" si="48"/>
        <v>118.88817654804063</v>
      </c>
    </row>
    <row r="1529" spans="8:9" ht="12.75">
      <c r="H1529" s="72">
        <f t="shared" si="49"/>
        <v>0.1874999999999957</v>
      </c>
      <c r="I1529" s="77">
        <f t="shared" si="48"/>
        <v>118.90519369032563</v>
      </c>
    </row>
    <row r="1530" spans="8:9" ht="12.75">
      <c r="H1530" s="72">
        <f t="shared" si="49"/>
        <v>0.1875999999999957</v>
      </c>
      <c r="I1530" s="77">
        <f t="shared" si="48"/>
        <v>118.92221806701355</v>
      </c>
    </row>
    <row r="1531" spans="8:9" ht="12.75">
      <c r="H1531" s="72">
        <f t="shared" si="49"/>
        <v>0.18769999999999568</v>
      </c>
      <c r="I1531" s="77">
        <f t="shared" si="48"/>
        <v>118.9392496695674</v>
      </c>
    </row>
    <row r="1532" spans="8:9" ht="12.75">
      <c r="H1532" s="72">
        <f t="shared" si="49"/>
        <v>0.18779999999999566</v>
      </c>
      <c r="I1532" s="77">
        <f t="shared" si="48"/>
        <v>118.95628848946114</v>
      </c>
    </row>
    <row r="1533" spans="8:9" ht="12.75">
      <c r="H1533" s="72">
        <f t="shared" si="49"/>
        <v>0.18789999999999565</v>
      </c>
      <c r="I1533" s="77">
        <f t="shared" si="48"/>
        <v>118.9733345181794</v>
      </c>
    </row>
    <row r="1534" spans="8:9" ht="12.75">
      <c r="H1534" s="72">
        <f t="shared" si="49"/>
        <v>0.18799999999999564</v>
      </c>
      <c r="I1534" s="77">
        <f t="shared" si="48"/>
        <v>118.99038774722044</v>
      </c>
    </row>
    <row r="1535" spans="8:9" ht="12.75">
      <c r="H1535" s="72">
        <f t="shared" si="49"/>
        <v>0.18809999999999563</v>
      </c>
      <c r="I1535" s="77">
        <f t="shared" si="48"/>
        <v>119.00744816809049</v>
      </c>
    </row>
    <row r="1536" spans="8:9" ht="12.75">
      <c r="H1536" s="72">
        <f t="shared" si="49"/>
        <v>0.18819999999999562</v>
      </c>
      <c r="I1536" s="77">
        <f t="shared" si="48"/>
        <v>119.02451577230966</v>
      </c>
    </row>
    <row r="1537" spans="8:9" ht="12.75">
      <c r="H1537" s="72">
        <f t="shared" si="49"/>
        <v>0.1882999999999956</v>
      </c>
      <c r="I1537" s="77">
        <f t="shared" si="48"/>
        <v>119.0415905514069</v>
      </c>
    </row>
    <row r="1538" spans="8:9" ht="12.75">
      <c r="H1538" s="72">
        <f t="shared" si="49"/>
        <v>0.1883999999999956</v>
      </c>
      <c r="I1538" s="77">
        <f t="shared" si="48"/>
        <v>119.05867249692494</v>
      </c>
    </row>
    <row r="1539" spans="8:9" ht="12.75">
      <c r="H1539" s="72">
        <f t="shared" si="49"/>
        <v>0.1884999999999956</v>
      </c>
      <c r="I1539" s="77">
        <f t="shared" si="48"/>
        <v>119.07576160041492</v>
      </c>
    </row>
    <row r="1540" spans="8:9" ht="12.75">
      <c r="H1540" s="72">
        <f t="shared" si="49"/>
        <v>0.18859999999999558</v>
      </c>
      <c r="I1540" s="77">
        <f t="shared" si="48"/>
        <v>119.09285785344161</v>
      </c>
    </row>
    <row r="1541" spans="8:9" ht="12.75">
      <c r="H1541" s="72">
        <f t="shared" si="49"/>
        <v>0.18869999999999557</v>
      </c>
      <c r="I1541" s="77">
        <f t="shared" si="48"/>
        <v>119.10996124757935</v>
      </c>
    </row>
    <row r="1542" spans="8:9" ht="12.75">
      <c r="H1542" s="72">
        <f t="shared" si="49"/>
        <v>0.18879999999999555</v>
      </c>
      <c r="I1542" s="77">
        <f aca="true" t="shared" si="50" ref="I1542:I1605">BlackScholesPut($C$7,$C$8,$C$9,$C$10,H1542)</f>
        <v>119.1270717744136</v>
      </c>
    </row>
    <row r="1543" spans="8:9" ht="12.75">
      <c r="H1543" s="72">
        <f t="shared" si="49"/>
        <v>0.18889999999999554</v>
      </c>
      <c r="I1543" s="77">
        <f t="shared" si="50"/>
        <v>119.14418942554187</v>
      </c>
    </row>
    <row r="1544" spans="8:9" ht="12.75">
      <c r="H1544" s="72">
        <f t="shared" si="49"/>
        <v>0.18899999999999553</v>
      </c>
      <c r="I1544" s="77">
        <f t="shared" si="50"/>
        <v>119.16131419257181</v>
      </c>
    </row>
    <row r="1545" spans="8:9" ht="12.75">
      <c r="H1545" s="72">
        <f t="shared" si="49"/>
        <v>0.18909999999999552</v>
      </c>
      <c r="I1545" s="77">
        <f t="shared" si="50"/>
        <v>119.17844606712345</v>
      </c>
    </row>
    <row r="1546" spans="8:9" ht="12.75">
      <c r="H1546" s="72">
        <f t="shared" si="49"/>
        <v>0.1891999999999955</v>
      </c>
      <c r="I1546" s="77">
        <f t="shared" si="50"/>
        <v>119.19558504082659</v>
      </c>
    </row>
    <row r="1547" spans="8:9" ht="12.75">
      <c r="H1547" s="72">
        <f t="shared" si="49"/>
        <v>0.1892999999999955</v>
      </c>
      <c r="I1547" s="77">
        <f t="shared" si="50"/>
        <v>119.21273110532218</v>
      </c>
    </row>
    <row r="1548" spans="8:9" ht="12.75">
      <c r="H1548" s="72">
        <f t="shared" si="49"/>
        <v>0.1893999999999955</v>
      </c>
      <c r="I1548" s="77">
        <f t="shared" si="50"/>
        <v>119.22988425226288</v>
      </c>
    </row>
    <row r="1549" spans="8:9" ht="12.75">
      <c r="H1549" s="72">
        <f t="shared" si="49"/>
        <v>0.18949999999999548</v>
      </c>
      <c r="I1549" s="77">
        <f t="shared" si="50"/>
        <v>119.24704447331226</v>
      </c>
    </row>
    <row r="1550" spans="8:9" ht="12.75">
      <c r="H1550" s="72">
        <f t="shared" si="49"/>
        <v>0.18959999999999547</v>
      </c>
      <c r="I1550" s="77">
        <f t="shared" si="50"/>
        <v>119.26421176014435</v>
      </c>
    </row>
    <row r="1551" spans="8:9" ht="12.75">
      <c r="H1551" s="72">
        <f t="shared" si="49"/>
        <v>0.18969999999999546</v>
      </c>
      <c r="I1551" s="77">
        <f t="shared" si="50"/>
        <v>119.28138610444466</v>
      </c>
    </row>
    <row r="1552" spans="8:9" ht="12.75">
      <c r="H1552" s="72">
        <f t="shared" si="49"/>
        <v>0.18979999999999544</v>
      </c>
      <c r="I1552" s="77">
        <f t="shared" si="50"/>
        <v>119.29856749790974</v>
      </c>
    </row>
    <row r="1553" spans="8:9" ht="12.75">
      <c r="H1553" s="72">
        <f t="shared" si="49"/>
        <v>0.18989999999999543</v>
      </c>
      <c r="I1553" s="77">
        <f t="shared" si="50"/>
        <v>119.31575593224716</v>
      </c>
    </row>
    <row r="1554" spans="8:9" ht="12.75">
      <c r="H1554" s="72">
        <f t="shared" si="49"/>
        <v>0.18999999999999542</v>
      </c>
      <c r="I1554" s="77">
        <f t="shared" si="50"/>
        <v>119.33295139917493</v>
      </c>
    </row>
    <row r="1555" spans="8:9" ht="12.75">
      <c r="H1555" s="72">
        <f t="shared" si="49"/>
        <v>0.1900999999999954</v>
      </c>
      <c r="I1555" s="77">
        <f t="shared" si="50"/>
        <v>119.35015389042223</v>
      </c>
    </row>
    <row r="1556" spans="8:9" ht="12.75">
      <c r="H1556" s="72">
        <f t="shared" si="49"/>
        <v>0.1901999999999954</v>
      </c>
      <c r="I1556" s="77">
        <f t="shared" si="50"/>
        <v>119.36736339772995</v>
      </c>
    </row>
    <row r="1557" spans="8:9" ht="12.75">
      <c r="H1557" s="72">
        <f t="shared" si="49"/>
        <v>0.1902999999999954</v>
      </c>
      <c r="I1557" s="77">
        <f t="shared" si="50"/>
        <v>119.38457991284895</v>
      </c>
    </row>
    <row r="1558" spans="8:9" ht="12.75">
      <c r="H1558" s="72">
        <f t="shared" si="49"/>
        <v>0.19039999999999538</v>
      </c>
      <c r="I1558" s="77">
        <f t="shared" si="50"/>
        <v>119.40180342754161</v>
      </c>
    </row>
    <row r="1559" spans="8:9" ht="12.75">
      <c r="H1559" s="72">
        <f t="shared" si="49"/>
        <v>0.19049999999999537</v>
      </c>
      <c r="I1559" s="77">
        <f t="shared" si="50"/>
        <v>119.41903393358064</v>
      </c>
    </row>
    <row r="1560" spans="8:9" ht="12.75">
      <c r="H1560" s="72">
        <f t="shared" si="49"/>
        <v>0.19059999999999536</v>
      </c>
      <c r="I1560" s="77">
        <f t="shared" si="50"/>
        <v>119.43627142275</v>
      </c>
    </row>
    <row r="1561" spans="8:9" ht="12.75">
      <c r="H1561" s="72">
        <f t="shared" si="49"/>
        <v>0.19069999999999535</v>
      </c>
      <c r="I1561" s="77">
        <f t="shared" si="50"/>
        <v>119.4535158868448</v>
      </c>
    </row>
    <row r="1562" spans="8:9" ht="12.75">
      <c r="H1562" s="72">
        <f t="shared" si="49"/>
        <v>0.19079999999999533</v>
      </c>
      <c r="I1562" s="77">
        <f t="shared" si="50"/>
        <v>119.4707673176706</v>
      </c>
    </row>
    <row r="1563" spans="8:9" ht="12.75">
      <c r="H1563" s="72">
        <f t="shared" si="49"/>
        <v>0.19089999999999532</v>
      </c>
      <c r="I1563" s="77">
        <f t="shared" si="50"/>
        <v>119.48802570704345</v>
      </c>
    </row>
    <row r="1564" spans="8:9" ht="12.75">
      <c r="H1564" s="72">
        <f t="shared" si="49"/>
        <v>0.1909999999999953</v>
      </c>
      <c r="I1564" s="77">
        <f t="shared" si="50"/>
        <v>119.50529104679174</v>
      </c>
    </row>
    <row r="1565" spans="8:9" ht="12.75">
      <c r="H1565" s="72">
        <f t="shared" si="49"/>
        <v>0.1910999999999953</v>
      </c>
      <c r="I1565" s="77">
        <f t="shared" si="50"/>
        <v>119.522563328753</v>
      </c>
    </row>
    <row r="1566" spans="8:9" ht="12.75">
      <c r="H1566" s="72">
        <f t="shared" si="49"/>
        <v>0.1911999999999953</v>
      </c>
      <c r="I1566" s="77">
        <f t="shared" si="50"/>
        <v>119.53984254477655</v>
      </c>
    </row>
    <row r="1567" spans="8:9" ht="12.75">
      <c r="H1567" s="72">
        <f t="shared" si="49"/>
        <v>0.19129999999999528</v>
      </c>
      <c r="I1567" s="77">
        <f t="shared" si="50"/>
        <v>119.55712868672254</v>
      </c>
    </row>
    <row r="1568" spans="8:9" ht="12.75">
      <c r="H1568" s="72">
        <f t="shared" si="49"/>
        <v>0.19139999999999527</v>
      </c>
      <c r="I1568" s="77">
        <f t="shared" si="50"/>
        <v>119.5744217464611</v>
      </c>
    </row>
    <row r="1569" spans="8:9" ht="12.75">
      <c r="H1569" s="72">
        <f t="shared" si="49"/>
        <v>0.19149999999999526</v>
      </c>
      <c r="I1569" s="77">
        <f t="shared" si="50"/>
        <v>119.59172171587397</v>
      </c>
    </row>
    <row r="1570" spans="8:9" ht="12.75">
      <c r="H1570" s="72">
        <f t="shared" si="49"/>
        <v>0.19159999999999525</v>
      </c>
      <c r="I1570" s="77">
        <f t="shared" si="50"/>
        <v>119.60902858685336</v>
      </c>
    </row>
    <row r="1571" spans="8:9" ht="12.75">
      <c r="H1571" s="72">
        <f t="shared" si="49"/>
        <v>0.19169999999999524</v>
      </c>
      <c r="I1571" s="77">
        <f t="shared" si="50"/>
        <v>119.62634235130213</v>
      </c>
    </row>
    <row r="1572" spans="8:9" ht="12.75">
      <c r="H1572" s="72">
        <f t="shared" si="49"/>
        <v>0.19179999999999522</v>
      </c>
      <c r="I1572" s="77">
        <f t="shared" si="50"/>
        <v>119.64366300113397</v>
      </c>
    </row>
    <row r="1573" spans="8:9" ht="12.75">
      <c r="H1573" s="72">
        <f t="shared" si="49"/>
        <v>0.1918999999999952</v>
      </c>
      <c r="I1573" s="77">
        <f t="shared" si="50"/>
        <v>119.66099052827406</v>
      </c>
    </row>
    <row r="1574" spans="8:9" ht="12.75">
      <c r="H1574" s="72">
        <f t="shared" si="49"/>
        <v>0.1919999999999952</v>
      </c>
      <c r="I1574" s="77">
        <f t="shared" si="50"/>
        <v>119.67832492465664</v>
      </c>
    </row>
    <row r="1575" spans="8:9" ht="12.75">
      <c r="H1575" s="72">
        <f t="shared" si="49"/>
        <v>0.1920999999999952</v>
      </c>
      <c r="I1575" s="77">
        <f t="shared" si="50"/>
        <v>119.69566618222859</v>
      </c>
    </row>
    <row r="1576" spans="8:9" ht="12.75">
      <c r="H1576" s="72">
        <f t="shared" si="49"/>
        <v>0.19219999999999518</v>
      </c>
      <c r="I1576" s="77">
        <f t="shared" si="50"/>
        <v>119.71301429294556</v>
      </c>
    </row>
    <row r="1577" spans="8:9" ht="12.75">
      <c r="H1577" s="72">
        <f t="shared" si="49"/>
        <v>0.19229999999999517</v>
      </c>
      <c r="I1577" s="77">
        <f t="shared" si="50"/>
        <v>119.7303692487751</v>
      </c>
    </row>
    <row r="1578" spans="8:9" ht="12.75">
      <c r="H1578" s="72">
        <f t="shared" si="49"/>
        <v>0.19239999999999516</v>
      </c>
      <c r="I1578" s="77">
        <f t="shared" si="50"/>
        <v>119.74773104169526</v>
      </c>
    </row>
    <row r="1579" spans="8:9" ht="12.75">
      <c r="H1579" s="72">
        <f t="shared" si="49"/>
        <v>0.19249999999999515</v>
      </c>
      <c r="I1579" s="77">
        <f t="shared" si="50"/>
        <v>119.76509966369554</v>
      </c>
    </row>
    <row r="1580" spans="8:9" ht="12.75">
      <c r="H1580" s="72">
        <f t="shared" si="49"/>
        <v>0.19259999999999514</v>
      </c>
      <c r="I1580" s="77">
        <f t="shared" si="50"/>
        <v>119.78247510677363</v>
      </c>
    </row>
    <row r="1581" spans="8:9" ht="12.75">
      <c r="H1581" s="72">
        <f t="shared" si="49"/>
        <v>0.19269999999999513</v>
      </c>
      <c r="I1581" s="77">
        <f t="shared" si="50"/>
        <v>119.79985736294032</v>
      </c>
    </row>
    <row r="1582" spans="8:9" ht="12.75">
      <c r="H1582" s="72">
        <f t="shared" si="49"/>
        <v>0.19279999999999511</v>
      </c>
      <c r="I1582" s="77">
        <f t="shared" si="50"/>
        <v>119.81724642421636</v>
      </c>
    </row>
    <row r="1583" spans="8:9" ht="12.75">
      <c r="H1583" s="72">
        <f t="shared" si="49"/>
        <v>0.1928999999999951</v>
      </c>
      <c r="I1583" s="77">
        <f t="shared" si="50"/>
        <v>119.83464228263279</v>
      </c>
    </row>
    <row r="1584" spans="8:9" ht="12.75">
      <c r="H1584" s="72">
        <f t="shared" si="49"/>
        <v>0.1929999999999951</v>
      </c>
      <c r="I1584" s="77">
        <f t="shared" si="50"/>
        <v>119.8520449302307</v>
      </c>
    </row>
    <row r="1585" spans="8:9" ht="12.75">
      <c r="H1585" s="72">
        <f aca="true" t="shared" si="51" ref="H1585:H1648">H1584+0.0001</f>
        <v>0.19309999999999508</v>
      </c>
      <c r="I1585" s="77">
        <f t="shared" si="50"/>
        <v>119.8694543590633</v>
      </c>
    </row>
    <row r="1586" spans="8:9" ht="12.75">
      <c r="H1586" s="72">
        <f t="shared" si="51"/>
        <v>0.19319999999999507</v>
      </c>
      <c r="I1586" s="77">
        <f t="shared" si="50"/>
        <v>119.8868705611925</v>
      </c>
    </row>
    <row r="1587" spans="8:9" ht="12.75">
      <c r="H1587" s="72">
        <f t="shared" si="51"/>
        <v>0.19329999999999506</v>
      </c>
      <c r="I1587" s="77">
        <f t="shared" si="50"/>
        <v>119.90429352869239</v>
      </c>
    </row>
    <row r="1588" spans="8:9" ht="12.75">
      <c r="H1588" s="72">
        <f t="shared" si="51"/>
        <v>0.19339999999999505</v>
      </c>
      <c r="I1588" s="77">
        <f t="shared" si="50"/>
        <v>119.92172325364686</v>
      </c>
    </row>
    <row r="1589" spans="8:9" ht="12.75">
      <c r="H1589" s="72">
        <f t="shared" si="51"/>
        <v>0.19349999999999504</v>
      </c>
      <c r="I1589" s="77">
        <f t="shared" si="50"/>
        <v>119.93915972815137</v>
      </c>
    </row>
    <row r="1590" spans="8:9" ht="12.75">
      <c r="H1590" s="72">
        <f t="shared" si="51"/>
        <v>0.19359999999999503</v>
      </c>
      <c r="I1590" s="77">
        <f t="shared" si="50"/>
        <v>119.95660294430877</v>
      </c>
    </row>
    <row r="1591" spans="8:9" ht="12.75">
      <c r="H1591" s="72">
        <f t="shared" si="51"/>
        <v>0.19369999999999502</v>
      </c>
      <c r="I1591" s="77">
        <f t="shared" si="50"/>
        <v>119.97405289423648</v>
      </c>
    </row>
    <row r="1592" spans="8:9" ht="12.75">
      <c r="H1592" s="72">
        <f t="shared" si="51"/>
        <v>0.193799999999995</v>
      </c>
      <c r="I1592" s="77">
        <f t="shared" si="50"/>
        <v>119.9915095700602</v>
      </c>
    </row>
    <row r="1593" spans="8:9" ht="12.75">
      <c r="H1593" s="72">
        <f t="shared" si="51"/>
        <v>0.193899999999995</v>
      </c>
      <c r="I1593" s="77">
        <f t="shared" si="50"/>
        <v>120.00897296391656</v>
      </c>
    </row>
    <row r="1594" spans="8:9" ht="12.75">
      <c r="H1594" s="72">
        <f t="shared" si="51"/>
        <v>0.19399999999999498</v>
      </c>
      <c r="I1594" s="77">
        <f t="shared" si="50"/>
        <v>120.02644306795185</v>
      </c>
    </row>
    <row r="1595" spans="8:9" ht="12.75">
      <c r="H1595" s="72">
        <f t="shared" si="51"/>
        <v>0.19409999999999497</v>
      </c>
      <c r="I1595" s="77">
        <f t="shared" si="50"/>
        <v>120.04391987432416</v>
      </c>
    </row>
    <row r="1596" spans="8:9" ht="12.75">
      <c r="H1596" s="72">
        <f t="shared" si="51"/>
        <v>0.19419999999999496</v>
      </c>
      <c r="I1596" s="77">
        <f t="shared" si="50"/>
        <v>120.06140337520151</v>
      </c>
    </row>
    <row r="1597" spans="8:9" ht="12.75">
      <c r="H1597" s="72">
        <f t="shared" si="51"/>
        <v>0.19429999999999495</v>
      </c>
      <c r="I1597" s="77">
        <f t="shared" si="50"/>
        <v>120.07889356276166</v>
      </c>
    </row>
    <row r="1598" spans="8:9" ht="12.75">
      <c r="H1598" s="72">
        <f t="shared" si="51"/>
        <v>0.19439999999999494</v>
      </c>
      <c r="I1598" s="77">
        <f t="shared" si="50"/>
        <v>120.096390429194</v>
      </c>
    </row>
    <row r="1599" spans="8:9" ht="12.75">
      <c r="H1599" s="72">
        <f t="shared" si="51"/>
        <v>0.19449999999999493</v>
      </c>
      <c r="I1599" s="77">
        <f t="shared" si="50"/>
        <v>120.11389396669767</v>
      </c>
    </row>
    <row r="1600" spans="8:9" ht="12.75">
      <c r="H1600" s="72">
        <f t="shared" si="51"/>
        <v>0.19459999999999492</v>
      </c>
      <c r="I1600" s="77">
        <f t="shared" si="50"/>
        <v>120.13140416748206</v>
      </c>
    </row>
    <row r="1601" spans="8:9" ht="12.75">
      <c r="H1601" s="72">
        <f t="shared" si="51"/>
        <v>0.1946999999999949</v>
      </c>
      <c r="I1601" s="77">
        <f t="shared" si="50"/>
        <v>120.148921023767</v>
      </c>
    </row>
    <row r="1602" spans="8:9" ht="12.75">
      <c r="H1602" s="72">
        <f t="shared" si="51"/>
        <v>0.1947999999999949</v>
      </c>
      <c r="I1602" s="77">
        <f t="shared" si="50"/>
        <v>120.16644452778348</v>
      </c>
    </row>
    <row r="1603" spans="8:9" ht="12.75">
      <c r="H1603" s="72">
        <f t="shared" si="51"/>
        <v>0.19489999999999488</v>
      </c>
      <c r="I1603" s="77">
        <f t="shared" si="50"/>
        <v>120.18397467177124</v>
      </c>
    </row>
    <row r="1604" spans="8:9" ht="12.75">
      <c r="H1604" s="72">
        <f t="shared" si="51"/>
        <v>0.19499999999999487</v>
      </c>
      <c r="I1604" s="77">
        <f t="shared" si="50"/>
        <v>120.20151144798228</v>
      </c>
    </row>
    <row r="1605" spans="8:9" ht="12.75">
      <c r="H1605" s="72">
        <f t="shared" si="51"/>
        <v>0.19509999999999486</v>
      </c>
      <c r="I1605" s="77">
        <f t="shared" si="50"/>
        <v>120.2190548486775</v>
      </c>
    </row>
    <row r="1606" spans="8:9" ht="12.75">
      <c r="H1606" s="72">
        <f t="shared" si="51"/>
        <v>0.19519999999999485</v>
      </c>
      <c r="I1606" s="77">
        <f aca="true" t="shared" si="52" ref="I1606:I1669">BlackScholesPut($C$7,$C$8,$C$9,$C$10,H1606)</f>
        <v>120.23660486612846</v>
      </c>
    </row>
    <row r="1607" spans="8:9" ht="12.75">
      <c r="H1607" s="72">
        <f t="shared" si="51"/>
        <v>0.19529999999999484</v>
      </c>
      <c r="I1607" s="77">
        <f t="shared" si="52"/>
        <v>120.25416149261775</v>
      </c>
    </row>
    <row r="1608" spans="8:9" ht="12.75">
      <c r="H1608" s="72">
        <f t="shared" si="51"/>
        <v>0.19539999999999483</v>
      </c>
      <c r="I1608" s="77">
        <f t="shared" si="52"/>
        <v>120.27172472043708</v>
      </c>
    </row>
    <row r="1609" spans="8:9" ht="12.75">
      <c r="H1609" s="72">
        <f t="shared" si="51"/>
        <v>0.19549999999999482</v>
      </c>
      <c r="I1609" s="77">
        <f t="shared" si="52"/>
        <v>120.28929454188903</v>
      </c>
    </row>
    <row r="1610" spans="8:9" ht="12.75">
      <c r="H1610" s="72">
        <f t="shared" si="51"/>
        <v>0.1955999999999948</v>
      </c>
      <c r="I1610" s="77">
        <f t="shared" si="52"/>
        <v>120.30687094928703</v>
      </c>
    </row>
    <row r="1611" spans="8:9" ht="12.75">
      <c r="H1611" s="72">
        <f t="shared" si="51"/>
        <v>0.1956999999999948</v>
      </c>
      <c r="I1611" s="77">
        <f t="shared" si="52"/>
        <v>120.3244539349538</v>
      </c>
    </row>
    <row r="1612" spans="8:9" ht="12.75">
      <c r="H1612" s="72">
        <f t="shared" si="51"/>
        <v>0.19579999999999478</v>
      </c>
      <c r="I1612" s="77">
        <f t="shared" si="52"/>
        <v>120.34204349122285</v>
      </c>
    </row>
    <row r="1613" spans="8:9" ht="12.75">
      <c r="H1613" s="72">
        <f t="shared" si="51"/>
        <v>0.19589999999999477</v>
      </c>
      <c r="I1613" s="77">
        <f t="shared" si="52"/>
        <v>120.35963961043774</v>
      </c>
    </row>
    <row r="1614" spans="8:9" ht="12.75">
      <c r="H1614" s="72">
        <f t="shared" si="51"/>
        <v>0.19599999999999476</v>
      </c>
      <c r="I1614" s="77">
        <f t="shared" si="52"/>
        <v>120.37724228495267</v>
      </c>
    </row>
    <row r="1615" spans="8:9" ht="12.75">
      <c r="H1615" s="72">
        <f t="shared" si="51"/>
        <v>0.19609999999999475</v>
      </c>
      <c r="I1615" s="77">
        <f t="shared" si="52"/>
        <v>120.39485150713074</v>
      </c>
    </row>
    <row r="1616" spans="8:9" ht="12.75">
      <c r="H1616" s="72">
        <f t="shared" si="51"/>
        <v>0.19619999999999474</v>
      </c>
      <c r="I1616" s="77">
        <f t="shared" si="52"/>
        <v>120.41246726934673</v>
      </c>
    </row>
    <row r="1617" spans="8:9" ht="12.75">
      <c r="H1617" s="72">
        <f t="shared" si="51"/>
        <v>0.19629999999999473</v>
      </c>
      <c r="I1617" s="77">
        <f t="shared" si="52"/>
        <v>120.43008956398546</v>
      </c>
    </row>
    <row r="1618" spans="8:9" ht="12.75">
      <c r="H1618" s="72">
        <f t="shared" si="51"/>
        <v>0.19639999999999472</v>
      </c>
      <c r="I1618" s="77">
        <f t="shared" si="52"/>
        <v>120.44771838344059</v>
      </c>
    </row>
    <row r="1619" spans="8:9" ht="12.75">
      <c r="H1619" s="72">
        <f t="shared" si="51"/>
        <v>0.1964999999999947</v>
      </c>
      <c r="I1619" s="77">
        <f t="shared" si="52"/>
        <v>120.46535372011772</v>
      </c>
    </row>
    <row r="1620" spans="8:9" ht="12.75">
      <c r="H1620" s="72">
        <f t="shared" si="51"/>
        <v>0.1965999999999947</v>
      </c>
      <c r="I1620" s="77">
        <f t="shared" si="52"/>
        <v>120.48299556643144</v>
      </c>
    </row>
    <row r="1621" spans="8:9" ht="12.75">
      <c r="H1621" s="72">
        <f t="shared" si="51"/>
        <v>0.19669999999999468</v>
      </c>
      <c r="I1621" s="77">
        <f t="shared" si="52"/>
        <v>120.50064391480646</v>
      </c>
    </row>
    <row r="1622" spans="8:9" ht="12.75">
      <c r="H1622" s="72">
        <f t="shared" si="51"/>
        <v>0.19679999999999467</v>
      </c>
      <c r="I1622" s="77">
        <f t="shared" si="52"/>
        <v>120.51829875767805</v>
      </c>
    </row>
    <row r="1623" spans="8:9" ht="12.75">
      <c r="H1623" s="72">
        <f t="shared" si="51"/>
        <v>0.19689999999999466</v>
      </c>
      <c r="I1623" s="77">
        <f t="shared" si="52"/>
        <v>120.53596008749196</v>
      </c>
    </row>
    <row r="1624" spans="8:9" ht="12.75">
      <c r="H1624" s="72">
        <f t="shared" si="51"/>
        <v>0.19699999999999465</v>
      </c>
      <c r="I1624" s="77">
        <f t="shared" si="52"/>
        <v>120.55362789670278</v>
      </c>
    </row>
    <row r="1625" spans="8:9" ht="12.75">
      <c r="H1625" s="72">
        <f t="shared" si="51"/>
        <v>0.19709999999999464</v>
      </c>
      <c r="I1625" s="77">
        <f t="shared" si="52"/>
        <v>120.5713021777766</v>
      </c>
    </row>
    <row r="1626" spans="8:9" ht="12.75">
      <c r="H1626" s="72">
        <f t="shared" si="51"/>
        <v>0.19719999999999463</v>
      </c>
      <c r="I1626" s="77">
        <f t="shared" si="52"/>
        <v>120.58898292318804</v>
      </c>
    </row>
    <row r="1627" spans="8:9" ht="12.75">
      <c r="H1627" s="72">
        <f t="shared" si="51"/>
        <v>0.19729999999999462</v>
      </c>
      <c r="I1627" s="77">
        <f t="shared" si="52"/>
        <v>120.60667012542376</v>
      </c>
    </row>
    <row r="1628" spans="8:9" ht="12.75">
      <c r="H1628" s="72">
        <f t="shared" si="51"/>
        <v>0.1973999999999946</v>
      </c>
      <c r="I1628" s="77">
        <f t="shared" si="52"/>
        <v>120.62436377697827</v>
      </c>
    </row>
    <row r="1629" spans="8:9" ht="12.75">
      <c r="H1629" s="72">
        <f t="shared" si="51"/>
        <v>0.1974999999999946</v>
      </c>
      <c r="I1629" s="77">
        <f t="shared" si="52"/>
        <v>120.64206387035824</v>
      </c>
    </row>
    <row r="1630" spans="8:9" ht="12.75">
      <c r="H1630" s="72">
        <f t="shared" si="51"/>
        <v>0.19759999999999459</v>
      </c>
      <c r="I1630" s="77">
        <f t="shared" si="52"/>
        <v>120.65977039807865</v>
      </c>
    </row>
    <row r="1631" spans="8:9" ht="12.75">
      <c r="H1631" s="72">
        <f t="shared" si="51"/>
        <v>0.19769999999999457</v>
      </c>
      <c r="I1631" s="77">
        <f t="shared" si="52"/>
        <v>120.67748335266504</v>
      </c>
    </row>
    <row r="1632" spans="8:9" ht="12.75">
      <c r="H1632" s="72">
        <f t="shared" si="51"/>
        <v>0.19779999999999456</v>
      </c>
      <c r="I1632" s="77">
        <f t="shared" si="52"/>
        <v>120.6952027266534</v>
      </c>
    </row>
    <row r="1633" spans="8:9" ht="12.75">
      <c r="H1633" s="72">
        <f t="shared" si="51"/>
        <v>0.19789999999999455</v>
      </c>
      <c r="I1633" s="77">
        <f t="shared" si="52"/>
        <v>120.71292851258931</v>
      </c>
    </row>
    <row r="1634" spans="8:9" ht="12.75">
      <c r="H1634" s="72">
        <f t="shared" si="51"/>
        <v>0.19799999999999454</v>
      </c>
      <c r="I1634" s="77">
        <f t="shared" si="52"/>
        <v>120.73066070302787</v>
      </c>
    </row>
    <row r="1635" spans="8:9" ht="12.75">
      <c r="H1635" s="72">
        <f t="shared" si="51"/>
        <v>0.19809999999999453</v>
      </c>
      <c r="I1635" s="77">
        <f t="shared" si="52"/>
        <v>120.74839929053542</v>
      </c>
    </row>
    <row r="1636" spans="8:9" ht="12.75">
      <c r="H1636" s="72">
        <f t="shared" si="51"/>
        <v>0.19819999999999452</v>
      </c>
      <c r="I1636" s="77">
        <f t="shared" si="52"/>
        <v>120.7661442676872</v>
      </c>
    </row>
    <row r="1637" spans="8:9" ht="12.75">
      <c r="H1637" s="72">
        <f t="shared" si="51"/>
        <v>0.1982999999999945</v>
      </c>
      <c r="I1637" s="77">
        <f t="shared" si="52"/>
        <v>120.78389562706798</v>
      </c>
    </row>
    <row r="1638" spans="8:9" ht="12.75">
      <c r="H1638" s="72">
        <f t="shared" si="51"/>
        <v>0.1983999999999945</v>
      </c>
      <c r="I1638" s="77">
        <f t="shared" si="52"/>
        <v>120.80165336127413</v>
      </c>
    </row>
    <row r="1639" spans="8:9" ht="12.75">
      <c r="H1639" s="72">
        <f t="shared" si="51"/>
        <v>0.1984999999999945</v>
      </c>
      <c r="I1639" s="77">
        <f t="shared" si="52"/>
        <v>120.81941746291022</v>
      </c>
    </row>
    <row r="1640" spans="8:9" ht="12.75">
      <c r="H1640" s="72">
        <f t="shared" si="51"/>
        <v>0.19859999999999448</v>
      </c>
      <c r="I1640" s="77">
        <f t="shared" si="52"/>
        <v>120.8371879245916</v>
      </c>
    </row>
    <row r="1641" spans="8:9" ht="12.75">
      <c r="H1641" s="72">
        <f t="shared" si="51"/>
        <v>0.19869999999999446</v>
      </c>
      <c r="I1641" s="77">
        <f t="shared" si="52"/>
        <v>120.85496473894364</v>
      </c>
    </row>
    <row r="1642" spans="8:9" ht="12.75">
      <c r="H1642" s="72">
        <f t="shared" si="51"/>
        <v>0.19879999999999445</v>
      </c>
      <c r="I1642" s="77">
        <f t="shared" si="52"/>
        <v>120.87274789860044</v>
      </c>
    </row>
    <row r="1643" spans="8:9" ht="12.75">
      <c r="H1643" s="72">
        <f t="shared" si="51"/>
        <v>0.19889999999999444</v>
      </c>
      <c r="I1643" s="77">
        <f t="shared" si="52"/>
        <v>120.89053739620726</v>
      </c>
    </row>
    <row r="1644" spans="8:9" ht="12.75">
      <c r="H1644" s="72">
        <f t="shared" si="51"/>
        <v>0.19899999999999443</v>
      </c>
      <c r="I1644" s="77">
        <f t="shared" si="52"/>
        <v>120.9083332244187</v>
      </c>
    </row>
    <row r="1645" spans="8:9" ht="12.75">
      <c r="H1645" s="72">
        <f t="shared" si="51"/>
        <v>0.19909999999999442</v>
      </c>
      <c r="I1645" s="77">
        <f t="shared" si="52"/>
        <v>120.9261353758991</v>
      </c>
    </row>
    <row r="1646" spans="8:9" ht="12.75">
      <c r="H1646" s="72">
        <f t="shared" si="51"/>
        <v>0.1991999999999944</v>
      </c>
      <c r="I1646" s="77">
        <f t="shared" si="52"/>
        <v>120.94394384332259</v>
      </c>
    </row>
    <row r="1647" spans="8:9" ht="12.75">
      <c r="H1647" s="72">
        <f t="shared" si="51"/>
        <v>0.1992999999999944</v>
      </c>
      <c r="I1647" s="77">
        <f t="shared" si="52"/>
        <v>120.96175861937365</v>
      </c>
    </row>
    <row r="1648" spans="8:9" ht="12.75">
      <c r="H1648" s="72">
        <f t="shared" si="51"/>
        <v>0.1993999999999944</v>
      </c>
      <c r="I1648" s="77">
        <f t="shared" si="52"/>
        <v>120.97957969674576</v>
      </c>
    </row>
    <row r="1649" spans="8:9" ht="12.75">
      <c r="H1649" s="72">
        <f aca="true" t="shared" si="53" ref="H1649:H1704">H1648+0.0001</f>
        <v>0.19949999999999438</v>
      </c>
      <c r="I1649" s="77">
        <f t="shared" si="52"/>
        <v>120.99740706814248</v>
      </c>
    </row>
    <row r="1650" spans="8:9" ht="12.75">
      <c r="H1650" s="72">
        <f t="shared" si="53"/>
        <v>0.19959999999999437</v>
      </c>
      <c r="I1650" s="77">
        <f t="shared" si="52"/>
        <v>121.01524072627751</v>
      </c>
    </row>
    <row r="1651" spans="8:9" ht="12.75">
      <c r="H1651" s="72">
        <f t="shared" si="53"/>
        <v>0.19969999999999435</v>
      </c>
      <c r="I1651" s="77">
        <f t="shared" si="52"/>
        <v>121.03308066387376</v>
      </c>
    </row>
    <row r="1652" spans="8:9" ht="12.75">
      <c r="H1652" s="72">
        <f t="shared" si="53"/>
        <v>0.19979999999999434</v>
      </c>
      <c r="I1652" s="77">
        <f t="shared" si="52"/>
        <v>121.05092687366437</v>
      </c>
    </row>
    <row r="1653" spans="8:9" ht="12.75">
      <c r="H1653" s="72">
        <f t="shared" si="53"/>
        <v>0.19989999999999433</v>
      </c>
      <c r="I1653" s="77">
        <f t="shared" si="52"/>
        <v>121.06877934839179</v>
      </c>
    </row>
    <row r="1654" spans="8:9" ht="12.75">
      <c r="H1654" s="72">
        <f t="shared" si="53"/>
        <v>0.19999999999999432</v>
      </c>
      <c r="I1654" s="77">
        <f t="shared" si="52"/>
        <v>121.08663808080814</v>
      </c>
    </row>
    <row r="1655" spans="8:9" ht="12.75">
      <c r="H1655" s="72">
        <f t="shared" si="53"/>
        <v>0.2000999999999943</v>
      </c>
      <c r="I1655" s="77">
        <f t="shared" si="52"/>
        <v>121.10450306367602</v>
      </c>
    </row>
    <row r="1656" spans="8:9" ht="12.75">
      <c r="H1656" s="72">
        <f t="shared" si="53"/>
        <v>0.2001999999999943</v>
      </c>
      <c r="I1656" s="77">
        <f t="shared" si="52"/>
        <v>121.12237428976675</v>
      </c>
    </row>
    <row r="1657" spans="8:9" ht="12.75">
      <c r="H1657" s="72">
        <f t="shared" si="53"/>
        <v>0.2002999999999943</v>
      </c>
      <c r="I1657" s="77">
        <f t="shared" si="52"/>
        <v>121.1402517518618</v>
      </c>
    </row>
    <row r="1658" spans="8:9" ht="12.75">
      <c r="H1658" s="72">
        <f t="shared" si="53"/>
        <v>0.20039999999999428</v>
      </c>
      <c r="I1658" s="77">
        <f t="shared" si="52"/>
        <v>121.15813544275272</v>
      </c>
    </row>
    <row r="1659" spans="8:9" ht="12.75">
      <c r="H1659" s="72">
        <f t="shared" si="53"/>
        <v>0.20049999999999427</v>
      </c>
      <c r="I1659" s="77">
        <f t="shared" si="52"/>
        <v>121.17602535523963</v>
      </c>
    </row>
    <row r="1660" spans="8:9" ht="12.75">
      <c r="H1660" s="72">
        <f t="shared" si="53"/>
        <v>0.20059999999999426</v>
      </c>
      <c r="I1660" s="77">
        <f t="shared" si="52"/>
        <v>121.19392148213365</v>
      </c>
    </row>
    <row r="1661" spans="8:9" ht="12.75">
      <c r="H1661" s="72">
        <f t="shared" si="53"/>
        <v>0.20069999999999424</v>
      </c>
      <c r="I1661" s="77">
        <f t="shared" si="52"/>
        <v>121.21182381625431</v>
      </c>
    </row>
    <row r="1662" spans="8:9" ht="12.75">
      <c r="H1662" s="72">
        <f t="shared" si="53"/>
        <v>0.20079999999999423</v>
      </c>
      <c r="I1662" s="77">
        <f t="shared" si="52"/>
        <v>121.22973235043082</v>
      </c>
    </row>
    <row r="1663" spans="8:9" ht="12.75">
      <c r="H1663" s="72">
        <f t="shared" si="53"/>
        <v>0.20089999999999422</v>
      </c>
      <c r="I1663" s="77">
        <f t="shared" si="52"/>
        <v>121.24764707750364</v>
      </c>
    </row>
    <row r="1664" spans="8:9" ht="12.75">
      <c r="H1664" s="72">
        <f t="shared" si="53"/>
        <v>0.2009999999999942</v>
      </c>
      <c r="I1664" s="77">
        <f t="shared" si="52"/>
        <v>121.26556799032062</v>
      </c>
    </row>
    <row r="1665" spans="8:9" ht="12.75">
      <c r="H1665" s="72">
        <f t="shared" si="53"/>
        <v>0.2010999999999942</v>
      </c>
      <c r="I1665" s="77">
        <f t="shared" si="52"/>
        <v>121.28349508174074</v>
      </c>
    </row>
    <row r="1666" spans="8:9" ht="12.75">
      <c r="H1666" s="72">
        <f t="shared" si="53"/>
        <v>0.2011999999999942</v>
      </c>
      <c r="I1666" s="77">
        <f t="shared" si="52"/>
        <v>121.30142834463163</v>
      </c>
    </row>
    <row r="1667" spans="8:9" ht="12.75">
      <c r="H1667" s="72">
        <f t="shared" si="53"/>
        <v>0.20129999999999418</v>
      </c>
      <c r="I1667" s="77">
        <f t="shared" si="52"/>
        <v>121.31936777187116</v>
      </c>
    </row>
    <row r="1668" spans="8:9" ht="12.75">
      <c r="H1668" s="72">
        <f t="shared" si="53"/>
        <v>0.20139999999999417</v>
      </c>
      <c r="I1668" s="77">
        <f t="shared" si="52"/>
        <v>121.3373133563465</v>
      </c>
    </row>
    <row r="1669" spans="8:9" ht="12.75">
      <c r="H1669" s="72">
        <f t="shared" si="53"/>
        <v>0.20149999999999416</v>
      </c>
      <c r="I1669" s="77">
        <f t="shared" si="52"/>
        <v>121.35526509095382</v>
      </c>
    </row>
    <row r="1670" spans="8:9" ht="12.75">
      <c r="H1670" s="72">
        <f t="shared" si="53"/>
        <v>0.20159999999999414</v>
      </c>
      <c r="I1670" s="77">
        <f aca="true" t="shared" si="54" ref="I1670:I1704">BlackScholesPut($C$7,$C$8,$C$9,$C$10,H1670)</f>
        <v>121.37322296859975</v>
      </c>
    </row>
    <row r="1671" spans="8:9" ht="12.75">
      <c r="H1671" s="72">
        <f t="shared" si="53"/>
        <v>0.20169999999999413</v>
      </c>
      <c r="I1671" s="77">
        <f t="shared" si="54"/>
        <v>121.39118698219988</v>
      </c>
    </row>
    <row r="1672" spans="8:9" ht="12.75">
      <c r="H1672" s="72">
        <f t="shared" si="53"/>
        <v>0.20179999999999412</v>
      </c>
      <c r="I1672" s="77">
        <f t="shared" si="54"/>
        <v>121.40915712467915</v>
      </c>
    </row>
    <row r="1673" spans="8:9" ht="12.75">
      <c r="H1673" s="72">
        <f t="shared" si="53"/>
        <v>0.2018999999999941</v>
      </c>
      <c r="I1673" s="77">
        <f t="shared" si="54"/>
        <v>121.42713338897238</v>
      </c>
    </row>
    <row r="1674" spans="8:9" ht="12.75">
      <c r="H1674" s="72">
        <f t="shared" si="53"/>
        <v>0.2019999999999941</v>
      </c>
      <c r="I1674" s="77">
        <f t="shared" si="54"/>
        <v>121.44511576802404</v>
      </c>
    </row>
    <row r="1675" spans="8:9" ht="12.75">
      <c r="H1675" s="72">
        <f t="shared" si="53"/>
        <v>0.2020999999999941</v>
      </c>
      <c r="I1675" s="77">
        <f t="shared" si="54"/>
        <v>121.46310425478703</v>
      </c>
    </row>
    <row r="1676" spans="8:9" ht="12.75">
      <c r="H1676" s="72">
        <f t="shared" si="53"/>
        <v>0.20219999999999408</v>
      </c>
      <c r="I1676" s="77">
        <f t="shared" si="54"/>
        <v>121.48109884222492</v>
      </c>
    </row>
    <row r="1677" spans="8:9" ht="12.75">
      <c r="H1677" s="72">
        <f t="shared" si="53"/>
        <v>0.20229999999999407</v>
      </c>
      <c r="I1677" s="77">
        <f t="shared" si="54"/>
        <v>121.49909952330984</v>
      </c>
    </row>
    <row r="1678" spans="8:9" ht="12.75">
      <c r="H1678" s="72">
        <f t="shared" si="53"/>
        <v>0.20239999999999406</v>
      </c>
      <c r="I1678" s="77">
        <f t="shared" si="54"/>
        <v>121.51710629102388</v>
      </c>
    </row>
    <row r="1679" spans="8:9" ht="12.75">
      <c r="H1679" s="72">
        <f t="shared" si="53"/>
        <v>0.20249999999999405</v>
      </c>
      <c r="I1679" s="77">
        <f t="shared" si="54"/>
        <v>121.53511913835791</v>
      </c>
    </row>
    <row r="1680" spans="8:9" ht="12.75">
      <c r="H1680" s="72">
        <f t="shared" si="53"/>
        <v>0.20259999999999403</v>
      </c>
      <c r="I1680" s="77">
        <f t="shared" si="54"/>
        <v>121.55313805831338</v>
      </c>
    </row>
    <row r="1681" spans="8:9" ht="12.75">
      <c r="H1681" s="72">
        <f t="shared" si="53"/>
        <v>0.20269999999999402</v>
      </c>
      <c r="I1681" s="77">
        <f t="shared" si="54"/>
        <v>121.5711630438999</v>
      </c>
    </row>
    <row r="1682" spans="8:9" ht="12.75">
      <c r="H1682" s="72">
        <f t="shared" si="53"/>
        <v>0.202799999999994</v>
      </c>
      <c r="I1682" s="77">
        <f t="shared" si="54"/>
        <v>121.58919408813665</v>
      </c>
    </row>
    <row r="1683" spans="8:9" ht="12.75">
      <c r="H1683" s="72">
        <f t="shared" si="53"/>
        <v>0.202899999999994</v>
      </c>
      <c r="I1683" s="77">
        <f t="shared" si="54"/>
        <v>121.60723118405315</v>
      </c>
    </row>
    <row r="1684" spans="8:9" ht="12.75">
      <c r="H1684" s="72">
        <f t="shared" si="53"/>
        <v>0.202999999999994</v>
      </c>
      <c r="I1684" s="77">
        <f t="shared" si="54"/>
        <v>121.62527432468664</v>
      </c>
    </row>
    <row r="1685" spans="8:9" ht="12.75">
      <c r="H1685" s="72">
        <f t="shared" si="53"/>
        <v>0.20309999999999398</v>
      </c>
      <c r="I1685" s="77">
        <f t="shared" si="54"/>
        <v>121.64332350308575</v>
      </c>
    </row>
    <row r="1686" spans="8:9" ht="12.75">
      <c r="H1686" s="72">
        <f t="shared" si="53"/>
        <v>0.20319999999999397</v>
      </c>
      <c r="I1686" s="77">
        <f t="shared" si="54"/>
        <v>121.66137871230637</v>
      </c>
    </row>
    <row r="1687" spans="8:9" ht="12.75">
      <c r="H1687" s="72">
        <f t="shared" si="53"/>
        <v>0.20329999999999396</v>
      </c>
      <c r="I1687" s="77">
        <f t="shared" si="54"/>
        <v>121.67943994541497</v>
      </c>
    </row>
    <row r="1688" spans="8:9" ht="12.75">
      <c r="H1688" s="72">
        <f t="shared" si="53"/>
        <v>0.20339999999999395</v>
      </c>
      <c r="I1688" s="77">
        <f t="shared" si="54"/>
        <v>121.69750719548676</v>
      </c>
    </row>
    <row r="1689" spans="8:9" ht="12.75">
      <c r="H1689" s="72">
        <f t="shared" si="53"/>
        <v>0.20349999999999394</v>
      </c>
      <c r="I1689" s="77">
        <f t="shared" si="54"/>
        <v>121.71558045560664</v>
      </c>
    </row>
    <row r="1690" spans="8:9" ht="12.75">
      <c r="H1690" s="72">
        <f t="shared" si="53"/>
        <v>0.20359999999999392</v>
      </c>
      <c r="I1690" s="77">
        <f t="shared" si="54"/>
        <v>121.7336597188687</v>
      </c>
    </row>
    <row r="1691" spans="8:9" ht="12.75">
      <c r="H1691" s="72">
        <f t="shared" si="53"/>
        <v>0.2036999999999939</v>
      </c>
      <c r="I1691" s="77">
        <f t="shared" si="54"/>
        <v>121.751744978376</v>
      </c>
    </row>
    <row r="1692" spans="8:9" ht="12.75">
      <c r="H1692" s="72">
        <f t="shared" si="53"/>
        <v>0.2037999999999939</v>
      </c>
      <c r="I1692" s="77">
        <f t="shared" si="54"/>
        <v>121.76983622724117</v>
      </c>
    </row>
    <row r="1693" spans="8:9" ht="12.75">
      <c r="H1693" s="72">
        <f t="shared" si="53"/>
        <v>0.2038999999999939</v>
      </c>
      <c r="I1693" s="77">
        <f t="shared" si="54"/>
        <v>121.78793345858605</v>
      </c>
    </row>
    <row r="1694" spans="8:9" ht="12.75">
      <c r="H1694" s="72">
        <f t="shared" si="53"/>
        <v>0.20399999999999388</v>
      </c>
      <c r="I1694" s="77">
        <f t="shared" si="54"/>
        <v>121.80603666554123</v>
      </c>
    </row>
    <row r="1695" spans="8:9" ht="12.75">
      <c r="H1695" s="72">
        <f t="shared" si="53"/>
        <v>0.20409999999999387</v>
      </c>
      <c r="I1695" s="77">
        <f t="shared" si="54"/>
        <v>121.82414584124695</v>
      </c>
    </row>
    <row r="1696" spans="8:9" ht="12.75">
      <c r="H1696" s="72">
        <f t="shared" si="53"/>
        <v>0.20419999999999386</v>
      </c>
      <c r="I1696" s="77">
        <f t="shared" si="54"/>
        <v>121.842260978853</v>
      </c>
    </row>
    <row r="1697" spans="8:9" ht="12.75">
      <c r="H1697" s="72">
        <f t="shared" si="53"/>
        <v>0.20429999999999385</v>
      </c>
      <c r="I1697" s="77">
        <f t="shared" si="54"/>
        <v>121.86038207151728</v>
      </c>
    </row>
    <row r="1698" spans="8:9" ht="12.75">
      <c r="H1698" s="72">
        <f t="shared" si="53"/>
        <v>0.20439999999999384</v>
      </c>
      <c r="I1698" s="77">
        <f t="shared" si="54"/>
        <v>121.8785091124081</v>
      </c>
    </row>
    <row r="1699" spans="8:9" ht="12.75">
      <c r="H1699" s="72">
        <f t="shared" si="53"/>
        <v>0.20449999999999383</v>
      </c>
      <c r="I1699" s="77">
        <f t="shared" si="54"/>
        <v>121.89664209470197</v>
      </c>
    </row>
    <row r="1700" spans="8:9" ht="12.75">
      <c r="H1700" s="72">
        <f t="shared" si="53"/>
        <v>0.20459999999999381</v>
      </c>
      <c r="I1700" s="77">
        <f t="shared" si="54"/>
        <v>121.91478101158509</v>
      </c>
    </row>
    <row r="1701" spans="8:9" ht="12.75">
      <c r="H1701" s="72">
        <f t="shared" si="53"/>
        <v>0.2046999999999938</v>
      </c>
      <c r="I1701" s="77">
        <f t="shared" si="54"/>
        <v>121.93292585625295</v>
      </c>
    </row>
    <row r="1702" spans="8:9" ht="12.75">
      <c r="H1702" s="72">
        <f t="shared" si="53"/>
        <v>0.2047999999999938</v>
      </c>
      <c r="I1702" s="77">
        <f t="shared" si="54"/>
        <v>121.95107662190969</v>
      </c>
    </row>
    <row r="1703" spans="8:9" ht="12.75">
      <c r="H1703" s="72">
        <f t="shared" si="53"/>
        <v>0.20489999999999378</v>
      </c>
      <c r="I1703" s="77">
        <f t="shared" si="54"/>
        <v>121.96923330176821</v>
      </c>
    </row>
    <row r="1704" spans="8:9" ht="13.5" thickBot="1">
      <c r="H1704" s="78">
        <f t="shared" si="53"/>
        <v>0.20499999999999377</v>
      </c>
      <c r="I1704" s="79">
        <f t="shared" si="54"/>
        <v>121.98739588905153</v>
      </c>
    </row>
    <row r="1705" spans="8:9" ht="12.75">
      <c r="H1705" s="73"/>
      <c r="I1705" s="39"/>
    </row>
    <row r="1706" spans="8:9" ht="12.75">
      <c r="H1706" s="73"/>
      <c r="I1706" s="39"/>
    </row>
  </sheetData>
  <sheetProtection/>
  <mergeCells count="3">
    <mergeCell ref="C4:E4"/>
    <mergeCell ref="B5:B6"/>
    <mergeCell ref="H2:I2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indexed="13"/>
  </sheetPr>
  <dimension ref="B1:J189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3.57421875" style="0" customWidth="1"/>
    <col min="3" max="3" width="16.28125" style="0" customWidth="1"/>
    <col min="4" max="5" width="10.28125" style="0" customWidth="1"/>
    <col min="6" max="6" width="6.8515625" style="0" customWidth="1"/>
    <col min="8" max="8" width="17.421875" style="0" customWidth="1"/>
    <col min="9" max="10" width="9.140625" style="14" customWidth="1"/>
  </cols>
  <sheetData>
    <row r="1" spans="9:10" ht="13.5" thickBot="1">
      <c r="I1"/>
      <c r="J1"/>
    </row>
    <row r="2" spans="7:10" ht="19.5" customHeight="1" thickBot="1">
      <c r="G2" s="137" t="s">
        <v>2237</v>
      </c>
      <c r="H2" s="138"/>
      <c r="I2" s="42"/>
      <c r="J2" s="42"/>
    </row>
    <row r="3" spans="7:8" ht="17.25" customHeight="1" thickBot="1">
      <c r="G3" s="75" t="s">
        <v>1577</v>
      </c>
      <c r="H3" s="76" t="s">
        <v>989</v>
      </c>
    </row>
    <row r="4" spans="2:8" ht="12.75">
      <c r="B4" s="34" t="s">
        <v>1579</v>
      </c>
      <c r="C4" s="132" t="s">
        <v>327</v>
      </c>
      <c r="D4" s="132"/>
      <c r="E4" s="132"/>
      <c r="G4" s="46">
        <v>0.035</v>
      </c>
      <c r="H4" s="83">
        <f>BlackScholesCall($C$7,$C$8,$C$9,$C$10,G4)</f>
        <v>3.6180638734075853E-06</v>
      </c>
    </row>
    <row r="5" spans="2:8" ht="12.75">
      <c r="B5" s="133" t="s">
        <v>1580</v>
      </c>
      <c r="C5" s="34" t="s">
        <v>1581</v>
      </c>
      <c r="D5" s="34" t="s">
        <v>1582</v>
      </c>
      <c r="E5" s="37" t="s">
        <v>1583</v>
      </c>
      <c r="G5" s="43">
        <f>G4+0.0001</f>
        <v>0.035100000000000006</v>
      </c>
      <c r="H5" s="77">
        <f>BlackScholesCall($C$7,$C$8,$C$9,$C$10,G5)</f>
        <v>3.892935513516611E-06</v>
      </c>
    </row>
    <row r="6" spans="2:8" ht="12.75">
      <c r="B6" s="134"/>
      <c r="C6" s="34">
        <v>15</v>
      </c>
      <c r="D6" s="34">
        <v>18</v>
      </c>
      <c r="E6" s="34">
        <v>16.5</v>
      </c>
      <c r="G6" s="43">
        <f aca="true" t="shared" si="0" ref="G6:G69">G5+0.0001</f>
        <v>0.03520000000000001</v>
      </c>
      <c r="H6" s="77">
        <f aca="true" t="shared" si="1" ref="H6:H69">BlackScholesCall($C$7,$C$8,$C$9,$C$10,G6)</f>
        <v>4.1861353260901676E-06</v>
      </c>
    </row>
    <row r="7" spans="2:8" ht="12.75">
      <c r="B7" s="34" t="s">
        <v>2169</v>
      </c>
      <c r="C7" s="34">
        <v>1221.54</v>
      </c>
      <c r="D7" s="35"/>
      <c r="G7" s="43">
        <f t="shared" si="0"/>
        <v>0.03530000000000001</v>
      </c>
      <c r="H7" s="77">
        <f t="shared" si="1"/>
        <v>4.498872221752638E-06</v>
      </c>
    </row>
    <row r="8" spans="2:8" ht="12.75">
      <c r="B8" s="34" t="s">
        <v>2170</v>
      </c>
      <c r="C8" s="34">
        <v>1340</v>
      </c>
      <c r="D8" s="36"/>
      <c r="G8" s="43">
        <f t="shared" si="0"/>
        <v>0.035400000000000015</v>
      </c>
      <c r="H8" s="77">
        <f t="shared" si="1"/>
        <v>4.832484655924087E-06</v>
      </c>
    </row>
    <row r="9" spans="2:8" ht="12.75">
      <c r="B9" s="34" t="s">
        <v>2171</v>
      </c>
      <c r="C9" s="34">
        <v>0.035</v>
      </c>
      <c r="D9" s="36"/>
      <c r="G9" s="43">
        <f t="shared" si="0"/>
        <v>0.03550000000000002</v>
      </c>
      <c r="H9" s="77">
        <f t="shared" si="1"/>
        <v>5.187568590633591E-06</v>
      </c>
    </row>
    <row r="10" spans="2:8" ht="12.75">
      <c r="B10" s="34" t="s">
        <v>2167</v>
      </c>
      <c r="C10" s="34">
        <v>0.25</v>
      </c>
      <c r="D10" s="36"/>
      <c r="G10" s="43">
        <f t="shared" si="0"/>
        <v>0.03560000000000002</v>
      </c>
      <c r="H10" s="77">
        <f t="shared" si="1"/>
        <v>5.565888661349062E-06</v>
      </c>
    </row>
    <row r="11" spans="7:8" ht="12.75">
      <c r="G11" s="43">
        <f t="shared" si="0"/>
        <v>0.03570000000000002</v>
      </c>
      <c r="H11" s="77">
        <f t="shared" si="1"/>
        <v>5.968199988516058E-06</v>
      </c>
    </row>
    <row r="12" spans="2:8" ht="12.75">
      <c r="B12" s="33" t="s">
        <v>1584</v>
      </c>
      <c r="C12" s="33"/>
      <c r="D12" s="33"/>
      <c r="E12" s="33"/>
      <c r="G12" s="43">
        <f t="shared" si="0"/>
        <v>0.035800000000000026</v>
      </c>
      <c r="H12" s="77">
        <f t="shared" si="1"/>
        <v>6.396783889705193E-06</v>
      </c>
    </row>
    <row r="13" spans="2:8" ht="12.75">
      <c r="B13" s="40" t="s">
        <v>1585</v>
      </c>
      <c r="C13" s="40">
        <v>1E-05</v>
      </c>
      <c r="D13" s="33"/>
      <c r="E13" s="33"/>
      <c r="G13" s="43">
        <f t="shared" si="0"/>
        <v>0.03590000000000003</v>
      </c>
      <c r="H13" s="77">
        <f t="shared" si="1"/>
        <v>6.851961446079644E-06</v>
      </c>
    </row>
    <row r="14" spans="2:8" ht="12.75">
      <c r="B14" s="40" t="s">
        <v>1586</v>
      </c>
      <c r="C14" s="40">
        <v>10000</v>
      </c>
      <c r="D14" s="33"/>
      <c r="E14" s="33"/>
      <c r="G14" s="43">
        <f t="shared" si="0"/>
        <v>0.03600000000000003</v>
      </c>
      <c r="H14" s="77">
        <f t="shared" si="1"/>
        <v>7.335702465981024E-06</v>
      </c>
    </row>
    <row r="15" spans="2:8" ht="12.75">
      <c r="B15" s="40" t="s">
        <v>1587</v>
      </c>
      <c r="C15" s="47">
        <v>0.5</v>
      </c>
      <c r="D15" s="33"/>
      <c r="E15" s="33"/>
      <c r="G15" s="43">
        <f t="shared" si="0"/>
        <v>0.036100000000000035</v>
      </c>
      <c r="H15" s="77">
        <f t="shared" si="1"/>
        <v>7.849338358172954E-06</v>
      </c>
    </row>
    <row r="16" spans="2:8" ht="12.75">
      <c r="B16" s="40"/>
      <c r="C16" s="40"/>
      <c r="D16" s="33"/>
      <c r="E16" s="33"/>
      <c r="G16" s="43">
        <f t="shared" si="0"/>
        <v>0.03620000000000004</v>
      </c>
      <c r="H16" s="77">
        <f t="shared" si="1"/>
        <v>8.394733993998937E-06</v>
      </c>
    </row>
    <row r="17" spans="2:8" ht="12.75">
      <c r="B17" s="40"/>
      <c r="C17" s="48"/>
      <c r="D17" s="33"/>
      <c r="E17" s="33"/>
      <c r="G17" s="43">
        <f t="shared" si="0"/>
        <v>0.03630000000000004</v>
      </c>
      <c r="H17" s="77">
        <f t="shared" si="1"/>
        <v>8.973401376478288E-06</v>
      </c>
    </row>
    <row r="18" spans="2:8" ht="12.75">
      <c r="B18" s="40"/>
      <c r="C18" s="40"/>
      <c r="D18" s="33"/>
      <c r="E18" s="33"/>
      <c r="G18" s="43">
        <f t="shared" si="0"/>
        <v>0.03640000000000004</v>
      </c>
      <c r="H18" s="77">
        <f t="shared" si="1"/>
        <v>9.587047694374195E-06</v>
      </c>
    </row>
    <row r="19" spans="2:8" ht="12.75">
      <c r="B19" s="40" t="s">
        <v>950</v>
      </c>
      <c r="C19" s="40">
        <v>0.01</v>
      </c>
      <c r="G19" s="43">
        <f t="shared" si="0"/>
        <v>0.036500000000000046</v>
      </c>
      <c r="H19" s="77">
        <f t="shared" si="1"/>
        <v>1.0237539220926337E-05</v>
      </c>
    </row>
    <row r="20" spans="2:8" ht="12.75">
      <c r="B20" s="40" t="s">
        <v>2863</v>
      </c>
      <c r="C20">
        <v>16.500009921732556</v>
      </c>
      <c r="G20" s="43">
        <f t="shared" si="0"/>
        <v>0.03660000000000005</v>
      </c>
      <c r="H20" s="77">
        <f t="shared" si="1"/>
        <v>1.0926763683472875E-05</v>
      </c>
    </row>
    <row r="21" spans="2:8" ht="12.75">
      <c r="B21" s="82" t="s">
        <v>1630</v>
      </c>
      <c r="C21" s="84">
        <v>0.2120705378862563</v>
      </c>
      <c r="G21" s="43">
        <f t="shared" si="0"/>
        <v>0.03670000000000005</v>
      </c>
      <c r="H21" s="77">
        <f t="shared" si="1"/>
        <v>1.1656575097318805E-05</v>
      </c>
    </row>
    <row r="22" spans="7:8" ht="12.75">
      <c r="G22" s="43">
        <f>G21+0.0001</f>
        <v>0.036800000000000055</v>
      </c>
      <c r="H22" s="77">
        <f t="shared" si="1"/>
        <v>1.2428928006299501E-05</v>
      </c>
    </row>
    <row r="23" spans="7:8" ht="12.75">
      <c r="G23" s="43">
        <f t="shared" si="0"/>
        <v>0.03690000000000006</v>
      </c>
      <c r="H23" s="77">
        <f t="shared" si="1"/>
        <v>1.3246209224187198E-05</v>
      </c>
    </row>
    <row r="24" spans="7:8" ht="12.75">
      <c r="G24" s="43">
        <f t="shared" si="0"/>
        <v>0.03700000000000006</v>
      </c>
      <c r="H24" s="77">
        <f t="shared" si="1"/>
        <v>1.4110469921508727E-05</v>
      </c>
    </row>
    <row r="25" spans="2:8" ht="12.75">
      <c r="B25" s="33"/>
      <c r="G25" s="43">
        <f t="shared" si="0"/>
        <v>0.037100000000000063</v>
      </c>
      <c r="H25" s="77">
        <f t="shared" si="1"/>
        <v>1.5023983245932016E-05</v>
      </c>
    </row>
    <row r="26" spans="2:8" ht="12.75">
      <c r="B26" s="33"/>
      <c r="G26" s="43">
        <f t="shared" si="0"/>
        <v>0.037200000000000066</v>
      </c>
      <c r="H26" s="77">
        <f t="shared" si="1"/>
        <v>1.5989307803917878E-05</v>
      </c>
    </row>
    <row r="27" spans="2:8" ht="12.75">
      <c r="B27" s="41"/>
      <c r="G27" s="43">
        <f t="shared" si="0"/>
        <v>0.03730000000000007</v>
      </c>
      <c r="H27" s="77">
        <f t="shared" si="1"/>
        <v>1.7008686112623093E-05</v>
      </c>
    </row>
    <row r="28" spans="2:8" ht="12.75">
      <c r="B28" s="33"/>
      <c r="G28" s="43">
        <f t="shared" si="0"/>
        <v>0.03740000000000007</v>
      </c>
      <c r="H28" s="77">
        <f t="shared" si="1"/>
        <v>1.8084736136144905E-05</v>
      </c>
    </row>
    <row r="29" spans="7:8" ht="12.75">
      <c r="G29" s="43">
        <f t="shared" si="0"/>
        <v>0.037500000000000075</v>
      </c>
      <c r="H29" s="77">
        <f t="shared" si="1"/>
        <v>1.9220228290494495E-05</v>
      </c>
    </row>
    <row r="30" spans="7:8" ht="12.75">
      <c r="G30" s="43">
        <f t="shared" si="0"/>
        <v>0.03760000000000008</v>
      </c>
      <c r="H30" s="77">
        <f t="shared" si="1"/>
        <v>2.0417792982785343E-05</v>
      </c>
    </row>
    <row r="31" spans="7:8" ht="12.75">
      <c r="G31" s="43">
        <f t="shared" si="0"/>
        <v>0.03770000000000008</v>
      </c>
      <c r="H31" s="77">
        <f t="shared" si="1"/>
        <v>2.1680339833950527E-05</v>
      </c>
    </row>
    <row r="32" spans="7:8" ht="12.75">
      <c r="G32" s="43">
        <f t="shared" si="0"/>
        <v>0.037800000000000084</v>
      </c>
      <c r="H32" s="77">
        <f t="shared" si="1"/>
        <v>2.3010849601714893E-05</v>
      </c>
    </row>
    <row r="33" spans="7:8" ht="12.75">
      <c r="G33" s="43">
        <f t="shared" si="0"/>
        <v>0.037900000000000086</v>
      </c>
      <c r="H33" s="77">
        <f t="shared" si="1"/>
        <v>2.4412491818002688E-05</v>
      </c>
    </row>
    <row r="34" spans="7:8" ht="12.75">
      <c r="G34" s="43">
        <f t="shared" si="0"/>
        <v>0.03800000000000009</v>
      </c>
      <c r="H34" s="77">
        <f t="shared" si="1"/>
        <v>2.5888220676976645E-05</v>
      </c>
    </row>
    <row r="35" spans="7:8" ht="12.75">
      <c r="G35" s="43">
        <f t="shared" si="0"/>
        <v>0.03810000000000009</v>
      </c>
      <c r="H35" s="77">
        <f t="shared" si="1"/>
        <v>2.744159186451184E-05</v>
      </c>
    </row>
    <row r="36" spans="7:8" ht="12.75">
      <c r="G36" s="43">
        <f t="shared" si="0"/>
        <v>0.038200000000000095</v>
      </c>
      <c r="H36" s="77">
        <f t="shared" si="1"/>
        <v>2.9075865541708552E-05</v>
      </c>
    </row>
    <row r="37" spans="7:8" ht="12.75">
      <c r="G37" s="43">
        <f t="shared" si="0"/>
        <v>0.0383000000000001</v>
      </c>
      <c r="H37" s="77">
        <f t="shared" si="1"/>
        <v>3.0794575492348875E-05</v>
      </c>
    </row>
    <row r="38" spans="7:8" ht="12.75">
      <c r="G38" s="43">
        <f t="shared" si="0"/>
        <v>0.0384000000000001</v>
      </c>
      <c r="H38" s="77">
        <f t="shared" si="1"/>
        <v>3.260143426732712E-05</v>
      </c>
    </row>
    <row r="39" spans="7:8" ht="12.75">
      <c r="G39" s="43">
        <f t="shared" si="0"/>
        <v>0.038500000000000104</v>
      </c>
      <c r="H39" s="77">
        <f t="shared" si="1"/>
        <v>3.450023646277972E-05</v>
      </c>
    </row>
    <row r="40" spans="7:8" ht="12.75">
      <c r="G40" s="43">
        <f t="shared" si="0"/>
        <v>0.038600000000000106</v>
      </c>
      <c r="H40" s="77">
        <f t="shared" si="1"/>
        <v>3.6494806775845545E-05</v>
      </c>
    </row>
    <row r="41" spans="7:8" ht="12.75">
      <c r="G41" s="43">
        <f t="shared" si="0"/>
        <v>0.03870000000000011</v>
      </c>
      <c r="H41" s="77">
        <f t="shared" si="1"/>
        <v>3.858926188320816E-05</v>
      </c>
    </row>
    <row r="42" spans="7:8" ht="12.75">
      <c r="G42" s="43">
        <f t="shared" si="0"/>
        <v>0.03880000000000011</v>
      </c>
      <c r="H42" s="77">
        <f t="shared" si="1"/>
        <v>4.07876890985235E-05</v>
      </c>
    </row>
    <row r="43" spans="7:8" ht="12.75">
      <c r="G43" s="43">
        <f t="shared" si="0"/>
        <v>0.038900000000000115</v>
      </c>
      <c r="H43" s="77">
        <f t="shared" si="1"/>
        <v>4.309453389144888E-05</v>
      </c>
    </row>
    <row r="44" spans="7:8" ht="12.75">
      <c r="G44" s="43">
        <f t="shared" si="0"/>
        <v>0.03900000000000012</v>
      </c>
      <c r="H44" s="77">
        <f t="shared" si="1"/>
        <v>4.551406474635755E-05</v>
      </c>
    </row>
    <row r="45" spans="7:8" ht="12.75">
      <c r="G45" s="43">
        <f t="shared" si="0"/>
        <v>0.03910000000000012</v>
      </c>
      <c r="H45" s="77">
        <f t="shared" si="1"/>
        <v>4.8050967744369885E-05</v>
      </c>
    </row>
    <row r="46" spans="7:8" ht="12.75">
      <c r="G46" s="43">
        <f t="shared" si="0"/>
        <v>0.039200000000000124</v>
      </c>
      <c r="H46" s="77">
        <f t="shared" si="1"/>
        <v>5.0709948667430546E-05</v>
      </c>
    </row>
    <row r="47" spans="7:8" ht="12.75">
      <c r="G47" s="43">
        <f t="shared" si="0"/>
        <v>0.039300000000000126</v>
      </c>
      <c r="H47" s="77">
        <f t="shared" si="1"/>
        <v>5.349590111720752E-05</v>
      </c>
    </row>
    <row r="48" spans="7:8" ht="12.75">
      <c r="G48" s="43">
        <f t="shared" si="0"/>
        <v>0.03940000000000013</v>
      </c>
      <c r="H48" s="77">
        <f t="shared" si="1"/>
        <v>5.641382840591673E-05</v>
      </c>
    </row>
    <row r="49" spans="7:8" ht="12.75">
      <c r="G49" s="43">
        <f t="shared" si="0"/>
        <v>0.03950000000000013</v>
      </c>
      <c r="H49" s="77">
        <f t="shared" si="1"/>
        <v>5.9468852233519887E-05</v>
      </c>
    </row>
    <row r="50" spans="7:8" ht="12.75">
      <c r="G50" s="43">
        <f t="shared" si="0"/>
        <v>0.039600000000000135</v>
      </c>
      <c r="H50" s="77">
        <f t="shared" si="1"/>
        <v>6.266641539008806E-05</v>
      </c>
    </row>
    <row r="51" spans="7:8" ht="12.75">
      <c r="G51" s="43">
        <f t="shared" si="0"/>
        <v>0.03970000000000014</v>
      </c>
      <c r="H51" s="77">
        <f t="shared" si="1"/>
        <v>6.601193831328074E-05</v>
      </c>
    </row>
    <row r="52" spans="7:8" ht="12.75">
      <c r="G52" s="43">
        <f t="shared" si="0"/>
        <v>0.03980000000000014</v>
      </c>
      <c r="H52" s="77">
        <f t="shared" si="1"/>
        <v>6.95110979389707E-05</v>
      </c>
    </row>
    <row r="53" spans="7:8" ht="12.75">
      <c r="G53" s="43">
        <f t="shared" si="0"/>
        <v>0.039900000000000144</v>
      </c>
      <c r="H53" s="77">
        <f t="shared" si="1"/>
        <v>7.316972669450458E-05</v>
      </c>
    </row>
    <row r="54" spans="7:8" ht="12.75">
      <c r="G54" s="43">
        <f t="shared" si="0"/>
        <v>0.04000000000000015</v>
      </c>
      <c r="H54" s="77">
        <f t="shared" si="1"/>
        <v>7.699375801677871E-05</v>
      </c>
    </row>
    <row r="55" spans="7:8" ht="12.75">
      <c r="G55" s="43">
        <f t="shared" si="0"/>
        <v>0.04010000000000015</v>
      </c>
      <c r="H55" s="77">
        <f t="shared" si="1"/>
        <v>8.098941779134672E-05</v>
      </c>
    </row>
    <row r="56" spans="7:8" ht="12.75">
      <c r="G56" s="43">
        <f t="shared" si="0"/>
        <v>0.04020000000000015</v>
      </c>
      <c r="H56" s="77">
        <f t="shared" si="1"/>
        <v>8.516303164953984E-05</v>
      </c>
    </row>
    <row r="57" spans="7:8" ht="12.75">
      <c r="G57" s="43">
        <f t="shared" si="0"/>
        <v>0.040300000000000155</v>
      </c>
      <c r="H57" s="77">
        <f t="shared" si="1"/>
        <v>8.952105676343983E-05</v>
      </c>
    </row>
    <row r="58" spans="7:8" ht="12.75">
      <c r="G58" s="43">
        <f t="shared" si="0"/>
        <v>0.04040000000000016</v>
      </c>
      <c r="H58" s="77">
        <f t="shared" si="1"/>
        <v>9.40702526454687E-05</v>
      </c>
    </row>
    <row r="59" spans="7:8" ht="12.75">
      <c r="G59" s="43">
        <f t="shared" si="0"/>
        <v>0.04050000000000016</v>
      </c>
      <c r="H59" s="77">
        <f t="shared" si="1"/>
        <v>9.881745822621149E-05</v>
      </c>
    </row>
    <row r="60" spans="7:8" ht="12.75">
      <c r="G60" s="43">
        <f t="shared" si="0"/>
        <v>0.040600000000000164</v>
      </c>
      <c r="H60" s="77">
        <f t="shared" si="1"/>
        <v>0.00010376969826319735</v>
      </c>
    </row>
    <row r="61" spans="7:8" ht="12.75">
      <c r="G61" s="43">
        <f t="shared" si="0"/>
        <v>0.04070000000000017</v>
      </c>
      <c r="H61" s="77">
        <f t="shared" si="1"/>
        <v>0.00010893427340474826</v>
      </c>
    </row>
    <row r="62" spans="7:8" ht="12.75">
      <c r="G62" s="43">
        <f t="shared" si="0"/>
        <v>0.04080000000000017</v>
      </c>
      <c r="H62" s="77">
        <f t="shared" si="1"/>
        <v>0.00011431861244495453</v>
      </c>
    </row>
    <row r="63" spans="7:8" ht="12.75">
      <c r="G63" s="43">
        <f t="shared" si="0"/>
        <v>0.04090000000000017</v>
      </c>
      <c r="H63" s="77">
        <f t="shared" si="1"/>
        <v>0.0001199303280777983</v>
      </c>
    </row>
    <row r="64" spans="7:8" ht="12.75">
      <c r="G64" s="43">
        <f t="shared" si="0"/>
        <v>0.041000000000000175</v>
      </c>
      <c r="H64" s="77">
        <f t="shared" si="1"/>
        <v>0.00012577727062865196</v>
      </c>
    </row>
    <row r="65" spans="7:8" ht="12.75">
      <c r="G65" s="43">
        <f t="shared" si="0"/>
        <v>0.04110000000000018</v>
      </c>
      <c r="H65" s="77">
        <f t="shared" si="1"/>
        <v>0.0001318674805870848</v>
      </c>
    </row>
    <row r="66" spans="7:8" ht="12.75">
      <c r="G66" s="43">
        <f t="shared" si="0"/>
        <v>0.04120000000000018</v>
      </c>
      <c r="H66" s="77">
        <f t="shared" si="1"/>
        <v>0.00013820918589083075</v>
      </c>
    </row>
    <row r="67" spans="7:8" ht="12.75">
      <c r="G67" s="43">
        <f t="shared" si="0"/>
        <v>0.041300000000000184</v>
      </c>
      <c r="H67" s="77">
        <f t="shared" si="1"/>
        <v>0.00014481083290834862</v>
      </c>
    </row>
    <row r="68" spans="7:8" ht="12.75">
      <c r="G68" s="43">
        <f t="shared" si="0"/>
        <v>0.04140000000000019</v>
      </c>
      <c r="H68" s="77">
        <f t="shared" si="1"/>
        <v>0.00015168110077157237</v>
      </c>
    </row>
    <row r="69" spans="7:8" ht="12.75">
      <c r="G69" s="43">
        <f t="shared" si="0"/>
        <v>0.04150000000000019</v>
      </c>
      <c r="H69" s="77">
        <f t="shared" si="1"/>
        <v>0.00015882882601226528</v>
      </c>
    </row>
    <row r="70" spans="7:8" ht="12.75">
      <c r="G70" s="43">
        <f aca="true" t="shared" si="2" ref="G70:G133">G69+0.0001</f>
        <v>0.04160000000000019</v>
      </c>
      <c r="H70" s="77">
        <f aca="true" t="shared" si="3" ref="H70:H133">BlackScholesCall($C$7,$C$8,$C$9,$C$10,G70)</f>
        <v>0.00016626307523446432</v>
      </c>
    </row>
    <row r="71" spans="7:8" ht="12.75">
      <c r="G71" s="43">
        <f t="shared" si="2"/>
        <v>0.041700000000000195</v>
      </c>
      <c r="H71" s="77">
        <f t="shared" si="3"/>
        <v>0.00017399320463332146</v>
      </c>
    </row>
    <row r="72" spans="7:8" ht="12.75">
      <c r="G72" s="43">
        <f t="shared" si="2"/>
        <v>0.0418000000000002</v>
      </c>
      <c r="H72" s="77">
        <f t="shared" si="3"/>
        <v>0.0001820287084986355</v>
      </c>
    </row>
    <row r="73" spans="7:8" ht="12.75">
      <c r="G73" s="43">
        <f t="shared" si="2"/>
        <v>0.0419000000000002</v>
      </c>
      <c r="H73" s="77">
        <f t="shared" si="3"/>
        <v>0.00019037929501620338</v>
      </c>
    </row>
    <row r="74" spans="7:8" ht="12.75">
      <c r="G74" s="43">
        <f t="shared" si="2"/>
        <v>0.042000000000000204</v>
      </c>
      <c r="H74" s="77">
        <f t="shared" si="3"/>
        <v>0.0001990550021342477</v>
      </c>
    </row>
    <row r="75" spans="7:8" ht="12.75">
      <c r="G75" s="43">
        <f t="shared" si="2"/>
        <v>0.04210000000000021</v>
      </c>
      <c r="H75" s="77">
        <f t="shared" si="3"/>
        <v>0.00020806600977836542</v>
      </c>
    </row>
    <row r="76" spans="7:8" ht="12.75">
      <c r="G76" s="43">
        <f t="shared" si="2"/>
        <v>0.04220000000000021</v>
      </c>
      <c r="H76" s="77">
        <f t="shared" si="3"/>
        <v>0.00021742275053029253</v>
      </c>
    </row>
    <row r="77" spans="7:8" ht="12.75">
      <c r="G77" s="43">
        <f t="shared" si="2"/>
        <v>0.04230000000000021</v>
      </c>
      <c r="H77" s="77">
        <f t="shared" si="3"/>
        <v>0.00022713587922813805</v>
      </c>
    </row>
    <row r="78" spans="7:8" ht="12.75">
      <c r="G78" s="43">
        <f t="shared" si="2"/>
        <v>0.042400000000000215</v>
      </c>
      <c r="H78" s="77">
        <f t="shared" si="3"/>
        <v>0.0002372163387905704</v>
      </c>
    </row>
    <row r="79" spans="7:8" ht="12.75">
      <c r="G79" s="43">
        <f t="shared" si="2"/>
        <v>0.04250000000000022</v>
      </c>
      <c r="H79" s="77">
        <f t="shared" si="3"/>
        <v>0.0002476752454795353</v>
      </c>
    </row>
    <row r="80" spans="7:8" ht="12.75">
      <c r="G80" s="43">
        <f t="shared" si="2"/>
        <v>0.04260000000000022</v>
      </c>
      <c r="H80" s="77">
        <f t="shared" si="3"/>
        <v>0.00025852402087724047</v>
      </c>
    </row>
    <row r="81" spans="7:8" ht="12.75">
      <c r="G81" s="43">
        <f t="shared" si="2"/>
        <v>0.042700000000000224</v>
      </c>
      <c r="H81" s="77">
        <f t="shared" si="3"/>
        <v>0.0002697742877166495</v>
      </c>
    </row>
    <row r="82" spans="7:8" ht="12.75">
      <c r="G82" s="43">
        <f t="shared" si="2"/>
        <v>0.04280000000000023</v>
      </c>
      <c r="H82" s="77">
        <f t="shared" si="3"/>
        <v>0.0002814379515923629</v>
      </c>
    </row>
    <row r="83" spans="7:8" ht="12.75">
      <c r="G83" s="43">
        <f t="shared" si="2"/>
        <v>0.04290000000000023</v>
      </c>
      <c r="H83" s="77">
        <f t="shared" si="3"/>
        <v>0.0002935271141268625</v>
      </c>
    </row>
    <row r="84" spans="7:8" ht="12.75">
      <c r="G84" s="43">
        <f t="shared" si="2"/>
        <v>0.04300000000000023</v>
      </c>
      <c r="H84" s="77">
        <f t="shared" si="3"/>
        <v>0.0003060541885066964</v>
      </c>
    </row>
    <row r="85" spans="7:8" ht="12.75">
      <c r="G85" s="43">
        <f t="shared" si="2"/>
        <v>0.043100000000000235</v>
      </c>
      <c r="H85" s="77">
        <f t="shared" si="3"/>
        <v>0.00031903183132581114</v>
      </c>
    </row>
    <row r="86" spans="7:8" ht="12.75">
      <c r="G86" s="43">
        <f t="shared" si="2"/>
        <v>0.04320000000000024</v>
      </c>
      <c r="H86" s="77">
        <f t="shared" si="3"/>
        <v>0.0003324729399514226</v>
      </c>
    </row>
    <row r="87" spans="7:8" ht="12.75">
      <c r="G87" s="43">
        <f t="shared" si="2"/>
        <v>0.04330000000000024</v>
      </c>
      <c r="H87" s="77">
        <f t="shared" si="3"/>
        <v>0.00034639068232399095</v>
      </c>
    </row>
    <row r="88" spans="7:8" ht="12.75">
      <c r="G88" s="43">
        <f t="shared" si="2"/>
        <v>0.043400000000000244</v>
      </c>
      <c r="H88" s="77">
        <f t="shared" si="3"/>
        <v>0.0003607985007108988</v>
      </c>
    </row>
    <row r="89" spans="7:8" ht="12.75">
      <c r="G89" s="43">
        <f t="shared" si="2"/>
        <v>0.04350000000000025</v>
      </c>
      <c r="H89" s="77">
        <f t="shared" si="3"/>
        <v>0.0003757100741521302</v>
      </c>
    </row>
    <row r="90" spans="7:8" ht="12.75">
      <c r="G90" s="43">
        <f t="shared" si="2"/>
        <v>0.04360000000000025</v>
      </c>
      <c r="H90" s="77">
        <f t="shared" si="3"/>
        <v>0.0003911393738979668</v>
      </c>
    </row>
    <row r="91" spans="7:8" ht="12.75">
      <c r="G91" s="43">
        <f t="shared" si="2"/>
        <v>0.04370000000000025</v>
      </c>
      <c r="H91" s="77">
        <f t="shared" si="3"/>
        <v>0.00040710064213297925</v>
      </c>
    </row>
    <row r="92" spans="7:8" ht="12.75">
      <c r="G92" s="43">
        <f t="shared" si="2"/>
        <v>0.043800000000000255</v>
      </c>
      <c r="H92" s="77">
        <f t="shared" si="3"/>
        <v>0.0004236083753143688</v>
      </c>
    </row>
    <row r="93" spans="7:8" ht="12.75">
      <c r="G93" s="43">
        <f t="shared" si="2"/>
        <v>0.04390000000000026</v>
      </c>
      <c r="H93" s="77">
        <f t="shared" si="3"/>
        <v>0.00044067737075656477</v>
      </c>
    </row>
    <row r="94" spans="7:8" ht="12.75">
      <c r="G94" s="43">
        <f t="shared" si="2"/>
        <v>0.04400000000000026</v>
      </c>
      <c r="H94" s="77">
        <f t="shared" si="3"/>
        <v>0.000458322676863257</v>
      </c>
    </row>
    <row r="95" spans="7:8" ht="12.75">
      <c r="G95" s="43">
        <f t="shared" si="2"/>
        <v>0.044100000000000264</v>
      </c>
      <c r="H95" s="77">
        <f t="shared" si="3"/>
        <v>0.00047655963598795814</v>
      </c>
    </row>
    <row r="96" spans="7:8" ht="12.75">
      <c r="G96" s="43">
        <f t="shared" si="2"/>
        <v>0.04420000000000027</v>
      </c>
      <c r="H96" s="77">
        <f t="shared" si="3"/>
        <v>0.0004954038630113344</v>
      </c>
    </row>
    <row r="97" spans="7:8" ht="12.75">
      <c r="G97" s="43">
        <f t="shared" si="2"/>
        <v>0.04430000000000027</v>
      </c>
      <c r="H97" s="77">
        <f t="shared" si="3"/>
        <v>0.0005148712636805913</v>
      </c>
    </row>
    <row r="98" spans="7:8" ht="12.75">
      <c r="G98" s="43">
        <f t="shared" si="2"/>
        <v>0.04440000000000027</v>
      </c>
      <c r="H98" s="77">
        <f t="shared" si="3"/>
        <v>0.0005349780256371089</v>
      </c>
    </row>
    <row r="99" spans="7:8" ht="12.75">
      <c r="G99" s="43">
        <f t="shared" si="2"/>
        <v>0.044500000000000275</v>
      </c>
      <c r="H99" s="77">
        <f t="shared" si="3"/>
        <v>0.0005557406218065358</v>
      </c>
    </row>
    <row r="100" spans="7:8" ht="12.75">
      <c r="G100" s="43">
        <f t="shared" si="2"/>
        <v>0.04460000000000028</v>
      </c>
      <c r="H100" s="77">
        <f t="shared" si="3"/>
        <v>0.0005771758224290408</v>
      </c>
    </row>
    <row r="101" spans="7:8" ht="12.75">
      <c r="G101" s="43">
        <f t="shared" si="2"/>
        <v>0.04470000000000028</v>
      </c>
      <c r="H101" s="77">
        <f t="shared" si="3"/>
        <v>0.0005993006756730285</v>
      </c>
    </row>
    <row r="102" spans="7:8" ht="12.75">
      <c r="G102" s="43">
        <f t="shared" si="2"/>
        <v>0.044800000000000284</v>
      </c>
      <c r="H102" s="77">
        <f t="shared" si="3"/>
        <v>0.000622132533849587</v>
      </c>
    </row>
    <row r="103" spans="7:8" ht="12.75">
      <c r="G103" s="43">
        <f t="shared" si="2"/>
        <v>0.04490000000000029</v>
      </c>
      <c r="H103" s="77">
        <f t="shared" si="3"/>
        <v>0.0006456890297721896</v>
      </c>
    </row>
    <row r="104" spans="7:8" ht="12.75">
      <c r="G104" s="43">
        <f t="shared" si="2"/>
        <v>0.04500000000000029</v>
      </c>
      <c r="H104" s="77">
        <f t="shared" si="3"/>
        <v>0.0006699881045190148</v>
      </c>
    </row>
    <row r="105" spans="7:8" ht="12.75">
      <c r="G105" s="43">
        <f t="shared" si="2"/>
        <v>0.04510000000000029</v>
      </c>
      <c r="H105" s="77">
        <f t="shared" si="3"/>
        <v>0.000695047994734771</v>
      </c>
    </row>
    <row r="106" spans="7:8" ht="12.75">
      <c r="G106" s="43">
        <f t="shared" si="2"/>
        <v>0.045200000000000295</v>
      </c>
      <c r="H106" s="77">
        <f t="shared" si="3"/>
        <v>0.0007208872310940639</v>
      </c>
    </row>
    <row r="107" spans="7:8" ht="12.75">
      <c r="G107" s="43">
        <f t="shared" si="2"/>
        <v>0.0453000000000003</v>
      </c>
      <c r="H107" s="77">
        <f t="shared" si="3"/>
        <v>0.0007475246467424645</v>
      </c>
    </row>
    <row r="108" spans="7:8" ht="12.75">
      <c r="G108" s="43">
        <f t="shared" si="2"/>
        <v>0.0454000000000003</v>
      </c>
      <c r="H108" s="77">
        <f t="shared" si="3"/>
        <v>0.0007749793839985364</v>
      </c>
    </row>
    <row r="109" spans="7:8" ht="12.75">
      <c r="G109" s="43">
        <f t="shared" si="2"/>
        <v>0.045500000000000304</v>
      </c>
      <c r="H109" s="77">
        <f t="shared" si="3"/>
        <v>0.0008032708705211777</v>
      </c>
    </row>
    <row r="110" spans="7:8" ht="12.75">
      <c r="G110" s="43">
        <f t="shared" si="2"/>
        <v>0.04560000000000031</v>
      </c>
      <c r="H110" s="77">
        <f t="shared" si="3"/>
        <v>0.0008324188634724061</v>
      </c>
    </row>
    <row r="111" spans="7:8" ht="12.75">
      <c r="G111" s="43">
        <f t="shared" si="2"/>
        <v>0.04570000000000031</v>
      </c>
      <c r="H111" s="77">
        <f t="shared" si="3"/>
        <v>0.0008624434104822498</v>
      </c>
    </row>
    <row r="112" spans="7:8" ht="12.75">
      <c r="G112" s="43">
        <f t="shared" si="2"/>
        <v>0.04580000000000031</v>
      </c>
      <c r="H112" s="77">
        <f t="shared" si="3"/>
        <v>0.0008933648679801953</v>
      </c>
    </row>
    <row r="113" spans="7:8" ht="12.75">
      <c r="G113" s="43">
        <f t="shared" si="2"/>
        <v>0.045900000000000316</v>
      </c>
      <c r="H113" s="77">
        <f t="shared" si="3"/>
        <v>0.0009252039032907056</v>
      </c>
    </row>
    <row r="114" spans="7:8" ht="12.75">
      <c r="G114" s="43">
        <f t="shared" si="2"/>
        <v>0.04600000000000032</v>
      </c>
      <c r="H114" s="77">
        <f t="shared" si="3"/>
        <v>0.0009579814939045805</v>
      </c>
    </row>
    <row r="115" spans="7:8" ht="12.75">
      <c r="G115" s="43">
        <f t="shared" si="2"/>
        <v>0.04610000000000032</v>
      </c>
      <c r="H115" s="77">
        <f t="shared" si="3"/>
        <v>0.0009917189268680848</v>
      </c>
    </row>
    <row r="116" spans="7:8" ht="12.75">
      <c r="G116" s="43">
        <f t="shared" si="2"/>
        <v>0.046200000000000324</v>
      </c>
      <c r="H116" s="77">
        <f t="shared" si="3"/>
        <v>0.0010264378035122756</v>
      </c>
    </row>
    <row r="117" spans="7:8" ht="12.75">
      <c r="G117" s="43">
        <f t="shared" si="2"/>
        <v>0.04630000000000033</v>
      </c>
      <c r="H117" s="77">
        <f t="shared" si="3"/>
        <v>0.0010621600328744596</v>
      </c>
    </row>
    <row r="118" spans="7:8" ht="12.75">
      <c r="G118" s="43">
        <f t="shared" si="2"/>
        <v>0.04640000000000033</v>
      </c>
      <c r="H118" s="77">
        <f t="shared" si="3"/>
        <v>0.0010989078469683389</v>
      </c>
    </row>
    <row r="119" spans="7:8" ht="12.75">
      <c r="G119" s="43">
        <f t="shared" si="2"/>
        <v>0.04650000000000033</v>
      </c>
      <c r="H119" s="77">
        <f t="shared" si="3"/>
        <v>0.0011367037847526684</v>
      </c>
    </row>
    <row r="120" spans="7:8" ht="12.75">
      <c r="G120" s="43">
        <f t="shared" si="2"/>
        <v>0.046600000000000336</v>
      </c>
      <c r="H120" s="77">
        <f t="shared" si="3"/>
        <v>0.0011755707079339206</v>
      </c>
    </row>
    <row r="121" spans="7:8" ht="12.75">
      <c r="G121" s="43">
        <f t="shared" si="2"/>
        <v>0.04670000000000034</v>
      </c>
      <c r="H121" s="77">
        <f t="shared" si="3"/>
        <v>0.0012155317854109227</v>
      </c>
    </row>
    <row r="122" spans="7:8" ht="12.75">
      <c r="G122" s="43">
        <f t="shared" si="2"/>
        <v>0.04680000000000034</v>
      </c>
      <c r="H122" s="77">
        <f t="shared" si="3"/>
        <v>0.001256610509173528</v>
      </c>
    </row>
    <row r="123" spans="7:8" ht="12.75">
      <c r="G123" s="43">
        <f t="shared" si="2"/>
        <v>0.046900000000000344</v>
      </c>
      <c r="H123" s="77">
        <f t="shared" si="3"/>
        <v>0.001298830684478891</v>
      </c>
    </row>
    <row r="124" spans="7:8" ht="12.75">
      <c r="G124" s="43">
        <f t="shared" si="2"/>
        <v>0.04700000000000035</v>
      </c>
      <c r="H124" s="77">
        <f t="shared" si="3"/>
        <v>0.0013422164491234678</v>
      </c>
    </row>
    <row r="125" spans="7:8" ht="12.75">
      <c r="G125" s="43">
        <f t="shared" si="2"/>
        <v>0.04710000000000035</v>
      </c>
      <c r="H125" s="77">
        <f t="shared" si="3"/>
        <v>0.0013867922314425296</v>
      </c>
    </row>
    <row r="126" spans="7:8" ht="12.75">
      <c r="G126" s="43">
        <f t="shared" si="2"/>
        <v>0.04720000000000035</v>
      </c>
      <c r="H126" s="77">
        <f t="shared" si="3"/>
        <v>0.001432582815867417</v>
      </c>
    </row>
    <row r="127" spans="7:8" ht="12.75">
      <c r="G127" s="43">
        <f t="shared" si="2"/>
        <v>0.047300000000000356</v>
      </c>
      <c r="H127" s="77">
        <f t="shared" si="3"/>
        <v>0.0014796132741846657</v>
      </c>
    </row>
    <row r="128" spans="7:8" ht="12.75">
      <c r="G128" s="43">
        <f t="shared" si="2"/>
        <v>0.04740000000000036</v>
      </c>
      <c r="H128" s="77">
        <f t="shared" si="3"/>
        <v>0.0015279090137136353</v>
      </c>
    </row>
    <row r="129" spans="7:8" ht="12.75">
      <c r="G129" s="43">
        <f t="shared" si="2"/>
        <v>0.04750000000000036</v>
      </c>
      <c r="H129" s="77">
        <f t="shared" si="3"/>
        <v>0.0015774957632465614</v>
      </c>
    </row>
    <row r="130" spans="7:8" ht="12.75">
      <c r="G130" s="43">
        <f t="shared" si="2"/>
        <v>0.047600000000000364</v>
      </c>
      <c r="H130" s="77">
        <f t="shared" si="3"/>
        <v>0.0016283995700123177</v>
      </c>
    </row>
    <row r="131" spans="7:8" ht="12.75">
      <c r="G131" s="43">
        <f t="shared" si="2"/>
        <v>0.04770000000000037</v>
      </c>
      <c r="H131" s="77">
        <f t="shared" si="3"/>
        <v>0.0016806467921173796</v>
      </c>
    </row>
    <row r="132" spans="7:8" ht="12.75">
      <c r="G132" s="43">
        <f t="shared" si="2"/>
        <v>0.04780000000000037</v>
      </c>
      <c r="H132" s="77">
        <f t="shared" si="3"/>
        <v>0.0017342641301740236</v>
      </c>
    </row>
    <row r="133" spans="7:8" ht="12.75">
      <c r="G133" s="43">
        <f t="shared" si="2"/>
        <v>0.04790000000000037</v>
      </c>
      <c r="H133" s="77">
        <f t="shared" si="3"/>
        <v>0.0017892785827598456</v>
      </c>
    </row>
    <row r="134" spans="7:8" ht="12.75">
      <c r="G134" s="43">
        <f aca="true" t="shared" si="4" ref="G134:G197">G133+0.0001</f>
        <v>0.048000000000000376</v>
      </c>
      <c r="H134" s="77">
        <f aca="true" t="shared" si="5" ref="H134:H197">BlackScholesCall($C$7,$C$8,$C$9,$C$10,G134)</f>
        <v>0.0018457174897821282</v>
      </c>
    </row>
    <row r="135" spans="7:8" ht="12.75">
      <c r="G135" s="43">
        <f t="shared" si="4"/>
        <v>0.04810000000000038</v>
      </c>
      <c r="H135" s="77">
        <f t="shared" si="5"/>
        <v>0.0019036084945900922</v>
      </c>
    </row>
    <row r="136" spans="7:8" ht="12.75">
      <c r="G136" s="43">
        <f t="shared" si="4"/>
        <v>0.04820000000000038</v>
      </c>
      <c r="H136" s="77">
        <f t="shared" si="5"/>
        <v>0.00196297957572511</v>
      </c>
    </row>
    <row r="137" spans="7:8" ht="12.75">
      <c r="G137" s="43">
        <f t="shared" si="4"/>
        <v>0.048300000000000384</v>
      </c>
      <c r="H137" s="77">
        <f t="shared" si="5"/>
        <v>0.002023859028889796</v>
      </c>
    </row>
    <row r="138" spans="7:8" ht="12.75">
      <c r="G138" s="43">
        <f t="shared" si="4"/>
        <v>0.04840000000000039</v>
      </c>
      <c r="H138" s="77">
        <f t="shared" si="5"/>
        <v>0.0020862754594370148</v>
      </c>
    </row>
    <row r="139" spans="7:8" ht="12.75">
      <c r="G139" s="43">
        <f t="shared" si="4"/>
        <v>0.04850000000000039</v>
      </c>
      <c r="H139" s="77">
        <f t="shared" si="5"/>
        <v>0.002150257808301692</v>
      </c>
    </row>
    <row r="140" spans="7:8" ht="12.75">
      <c r="G140" s="43">
        <f t="shared" si="4"/>
        <v>0.04860000000000039</v>
      </c>
      <c r="H140" s="77">
        <f t="shared" si="5"/>
        <v>0.002215835328536253</v>
      </c>
    </row>
    <row r="141" spans="7:8" ht="12.75">
      <c r="G141" s="43">
        <f t="shared" si="4"/>
        <v>0.048700000000000396</v>
      </c>
      <c r="H141" s="77">
        <f t="shared" si="5"/>
        <v>0.002283037599348836</v>
      </c>
    </row>
    <row r="142" spans="7:8" ht="12.75">
      <c r="G142" s="43">
        <f t="shared" si="4"/>
        <v>0.0488000000000004</v>
      </c>
      <c r="H142" s="77">
        <f t="shared" si="5"/>
        <v>0.002351894508470953</v>
      </c>
    </row>
    <row r="143" spans="7:8" ht="12.75">
      <c r="G143" s="43">
        <f t="shared" si="4"/>
        <v>0.0489000000000004</v>
      </c>
      <c r="H143" s="77">
        <f t="shared" si="5"/>
        <v>0.0024224362700521196</v>
      </c>
    </row>
    <row r="144" spans="7:8" ht="12.75">
      <c r="G144" s="43">
        <f t="shared" si="4"/>
        <v>0.049000000000000404</v>
      </c>
      <c r="H144" s="77">
        <f t="shared" si="5"/>
        <v>0.002494693419706262</v>
      </c>
    </row>
    <row r="145" spans="7:8" ht="12.75">
      <c r="G145" s="43">
        <f t="shared" si="4"/>
        <v>0.04910000000000041</v>
      </c>
      <c r="H145" s="77">
        <f t="shared" si="5"/>
        <v>0.0025686968034928093</v>
      </c>
    </row>
    <row r="146" spans="7:8" ht="12.75">
      <c r="G146" s="43">
        <f t="shared" si="4"/>
        <v>0.04920000000000041</v>
      </c>
      <c r="H146" s="77">
        <f t="shared" si="5"/>
        <v>0.002644477585219074</v>
      </c>
    </row>
    <row r="147" spans="7:8" ht="12.75">
      <c r="G147" s="43">
        <f t="shared" si="4"/>
        <v>0.04930000000000041</v>
      </c>
      <c r="H147" s="77">
        <f t="shared" si="5"/>
        <v>0.0027220672511406585</v>
      </c>
    </row>
    <row r="148" spans="7:8" ht="12.75">
      <c r="G148" s="43">
        <f t="shared" si="4"/>
        <v>0.049400000000000416</v>
      </c>
      <c r="H148" s="77">
        <f t="shared" si="5"/>
        <v>0.002801497595925073</v>
      </c>
    </row>
    <row r="149" spans="7:8" ht="12.75">
      <c r="G149" s="43">
        <f t="shared" si="4"/>
        <v>0.04950000000000042</v>
      </c>
      <c r="H149" s="77">
        <f t="shared" si="5"/>
        <v>0.0028828007376591747</v>
      </c>
    </row>
    <row r="150" spans="7:8" ht="12.75">
      <c r="G150" s="43">
        <f t="shared" si="4"/>
        <v>0.04960000000000042</v>
      </c>
      <c r="H150" s="77">
        <f t="shared" si="5"/>
        <v>0.0029660090985488274</v>
      </c>
    </row>
    <row r="151" spans="7:8" ht="12.75">
      <c r="G151" s="43">
        <f t="shared" si="4"/>
        <v>0.049700000000000424</v>
      </c>
      <c r="H151" s="77">
        <f t="shared" si="5"/>
        <v>0.003051155419219631</v>
      </c>
    </row>
    <row r="152" spans="7:8" ht="12.75">
      <c r="G152" s="43">
        <f t="shared" si="4"/>
        <v>0.04980000000000043</v>
      </c>
      <c r="H152" s="77">
        <f t="shared" si="5"/>
        <v>0.003138272756921856</v>
      </c>
    </row>
    <row r="153" spans="7:8" ht="12.75">
      <c r="G153" s="43">
        <f t="shared" si="4"/>
        <v>0.04990000000000043</v>
      </c>
      <c r="H153" s="77">
        <f t="shared" si="5"/>
        <v>0.003227394470947942</v>
      </c>
    </row>
    <row r="154" spans="7:8" ht="12.75">
      <c r="G154" s="43">
        <f t="shared" si="4"/>
        <v>0.05000000000000043</v>
      </c>
      <c r="H154" s="77">
        <f t="shared" si="5"/>
        <v>0.003318554234315485</v>
      </c>
    </row>
    <row r="155" spans="7:8" ht="12.75">
      <c r="G155" s="43">
        <f t="shared" si="4"/>
        <v>0.050100000000000436</v>
      </c>
      <c r="H155" s="77">
        <f t="shared" si="5"/>
        <v>0.003411786032662456</v>
      </c>
    </row>
    <row r="156" spans="7:8" ht="12.75">
      <c r="G156" s="43">
        <f t="shared" si="4"/>
        <v>0.05020000000000044</v>
      </c>
      <c r="H156" s="77">
        <f t="shared" si="5"/>
        <v>0.003507124156878594</v>
      </c>
    </row>
    <row r="157" spans="7:8" ht="12.75">
      <c r="G157" s="43">
        <f t="shared" si="4"/>
        <v>0.05030000000000044</v>
      </c>
      <c r="H157" s="77">
        <f t="shared" si="5"/>
        <v>0.0036046032005614403</v>
      </c>
    </row>
    <row r="158" spans="7:8" ht="12.75">
      <c r="G158" s="43">
        <f t="shared" si="4"/>
        <v>0.050400000000000444</v>
      </c>
      <c r="H158" s="77">
        <f t="shared" si="5"/>
        <v>0.003704258068018329</v>
      </c>
    </row>
    <row r="159" spans="7:8" ht="12.75">
      <c r="G159" s="43">
        <f t="shared" si="4"/>
        <v>0.05050000000000045</v>
      </c>
      <c r="H159" s="77">
        <f t="shared" si="5"/>
        <v>0.003806123967166064</v>
      </c>
    </row>
    <row r="160" spans="7:8" ht="12.75">
      <c r="G160" s="43">
        <f t="shared" si="4"/>
        <v>0.05060000000000045</v>
      </c>
      <c r="H160" s="77">
        <f t="shared" si="5"/>
        <v>0.003910236404703449</v>
      </c>
    </row>
    <row r="161" spans="7:8" ht="12.75">
      <c r="G161" s="43">
        <f t="shared" si="4"/>
        <v>0.05070000000000045</v>
      </c>
      <c r="H161" s="77">
        <f t="shared" si="5"/>
        <v>0.0040166311963545365</v>
      </c>
    </row>
    <row r="162" spans="7:8" ht="12.75">
      <c r="G162" s="43">
        <f t="shared" si="4"/>
        <v>0.050800000000000456</v>
      </c>
      <c r="H162" s="77">
        <f t="shared" si="5"/>
        <v>0.004125344446968882</v>
      </c>
    </row>
    <row r="163" spans="7:8" ht="12.75">
      <c r="G163" s="43">
        <f t="shared" si="4"/>
        <v>0.05090000000000046</v>
      </c>
      <c r="H163" s="77">
        <f t="shared" si="5"/>
        <v>0.004236412567158454</v>
      </c>
    </row>
    <row r="164" spans="7:8" ht="12.75">
      <c r="G164" s="43">
        <f t="shared" si="4"/>
        <v>0.05100000000000046</v>
      </c>
      <c r="H164" s="77">
        <f t="shared" si="5"/>
        <v>0.004349872266397603</v>
      </c>
    </row>
    <row r="165" spans="7:8" ht="12.75">
      <c r="G165" s="43">
        <f t="shared" si="4"/>
        <v>0.051100000000000464</v>
      </c>
      <c r="H165" s="77">
        <f t="shared" si="5"/>
        <v>0.004465760541095154</v>
      </c>
    </row>
    <row r="166" spans="7:8" ht="12.75">
      <c r="G166" s="43">
        <f t="shared" si="4"/>
        <v>0.05120000000000047</v>
      </c>
      <c r="H166" s="77">
        <f t="shared" si="5"/>
        <v>0.004584114689748953</v>
      </c>
    </row>
    <row r="167" spans="7:8" ht="12.75">
      <c r="G167" s="43">
        <f t="shared" si="4"/>
        <v>0.05130000000000047</v>
      </c>
      <c r="H167" s="77">
        <f t="shared" si="5"/>
        <v>0.004704972297151833</v>
      </c>
    </row>
    <row r="168" spans="7:8" ht="12.75">
      <c r="G168" s="43">
        <f t="shared" si="4"/>
        <v>0.05140000000000047</v>
      </c>
      <c r="H168" s="77">
        <f t="shared" si="5"/>
        <v>0.004828371242948326</v>
      </c>
    </row>
    <row r="169" spans="7:8" ht="12.75">
      <c r="G169" s="43">
        <f t="shared" si="4"/>
        <v>0.051500000000000476</v>
      </c>
      <c r="H169" s="77">
        <f t="shared" si="5"/>
        <v>0.004954349691884463</v>
      </c>
    </row>
    <row r="170" spans="7:8" ht="12.75">
      <c r="G170" s="43">
        <f t="shared" si="4"/>
        <v>0.05160000000000048</v>
      </c>
      <c r="H170" s="77">
        <f t="shared" si="5"/>
        <v>0.00508294609384452</v>
      </c>
    </row>
    <row r="171" spans="7:8" ht="12.75">
      <c r="G171" s="43">
        <f t="shared" si="4"/>
        <v>0.05170000000000048</v>
      </c>
      <c r="H171" s="77">
        <f t="shared" si="5"/>
        <v>0.005214199189809698</v>
      </c>
    </row>
    <row r="172" spans="7:8" ht="12.75">
      <c r="G172" s="43">
        <f t="shared" si="4"/>
        <v>0.051800000000000485</v>
      </c>
      <c r="H172" s="77">
        <f t="shared" si="5"/>
        <v>0.005348147999946762</v>
      </c>
    </row>
    <row r="173" spans="7:8" ht="12.75">
      <c r="G173" s="43">
        <f t="shared" si="4"/>
        <v>0.05190000000000049</v>
      </c>
      <c r="H173" s="77">
        <f t="shared" si="5"/>
        <v>0.005484831824423719</v>
      </c>
    </row>
    <row r="174" spans="7:8" ht="12.75">
      <c r="G174" s="43">
        <f t="shared" si="4"/>
        <v>0.05200000000000049</v>
      </c>
      <c r="H174" s="77">
        <f t="shared" si="5"/>
        <v>0.005624290245606511</v>
      </c>
    </row>
    <row r="175" spans="7:8" ht="12.75">
      <c r="G175" s="43">
        <f t="shared" si="4"/>
        <v>0.05210000000000049</v>
      </c>
      <c r="H175" s="77">
        <f t="shared" si="5"/>
        <v>0.005766563121067936</v>
      </c>
    </row>
    <row r="176" spans="7:8" ht="12.75">
      <c r="G176" s="43">
        <f t="shared" si="4"/>
        <v>0.052200000000000496</v>
      </c>
      <c r="H176" s="77">
        <f t="shared" si="5"/>
        <v>0.005911690584720408</v>
      </c>
    </row>
    <row r="177" spans="7:8" ht="12.75">
      <c r="G177" s="43">
        <f t="shared" si="4"/>
        <v>0.0523000000000005</v>
      </c>
      <c r="H177" s="77">
        <f t="shared" si="5"/>
        <v>0.006059713042670056</v>
      </c>
    </row>
    <row r="178" spans="7:8" ht="12.75">
      <c r="G178" s="43">
        <f t="shared" si="4"/>
        <v>0.0524000000000005</v>
      </c>
      <c r="H178" s="77">
        <f t="shared" si="5"/>
        <v>0.0062106711716672924</v>
      </c>
    </row>
    <row r="179" spans="7:8" ht="12.75">
      <c r="G179" s="43">
        <f t="shared" si="4"/>
        <v>0.052500000000000505</v>
      </c>
      <c r="H179" s="77">
        <f t="shared" si="5"/>
        <v>0.006364605920253785</v>
      </c>
    </row>
    <row r="180" spans="7:8" ht="12.75">
      <c r="G180" s="43">
        <f t="shared" si="4"/>
        <v>0.05260000000000051</v>
      </c>
      <c r="H180" s="77">
        <f t="shared" si="5"/>
        <v>0.006521558498200131</v>
      </c>
    </row>
    <row r="181" spans="7:8" ht="12.75">
      <c r="G181" s="43">
        <f t="shared" si="4"/>
        <v>0.05270000000000051</v>
      </c>
      <c r="H181" s="77">
        <f t="shared" si="5"/>
        <v>0.006681570386288915</v>
      </c>
    </row>
    <row r="182" spans="7:8" ht="12.75">
      <c r="G182" s="43">
        <f t="shared" si="4"/>
        <v>0.05280000000000051</v>
      </c>
      <c r="H182" s="77">
        <f t="shared" si="5"/>
        <v>0.006844683321058032</v>
      </c>
    </row>
    <row r="183" spans="7:8" ht="12.75">
      <c r="G183" s="43">
        <f t="shared" si="4"/>
        <v>0.052900000000000516</v>
      </c>
      <c r="H183" s="77">
        <f t="shared" si="5"/>
        <v>0.007010939304624486</v>
      </c>
    </row>
    <row r="184" spans="7:8" ht="12.75">
      <c r="G184" s="43">
        <f t="shared" si="4"/>
        <v>0.05300000000000052</v>
      </c>
      <c r="H184" s="77">
        <f t="shared" si="5"/>
        <v>0.007180380594329905</v>
      </c>
    </row>
    <row r="185" spans="7:8" ht="12.75">
      <c r="G185" s="43">
        <f t="shared" si="4"/>
        <v>0.05310000000000052</v>
      </c>
      <c r="H185" s="77">
        <f t="shared" si="5"/>
        <v>0.007353049702312209</v>
      </c>
    </row>
    <row r="186" spans="7:8" ht="12.75">
      <c r="G186" s="43">
        <f t="shared" si="4"/>
        <v>0.053200000000000525</v>
      </c>
      <c r="H186" s="77">
        <f t="shared" si="5"/>
        <v>0.007528989393347452</v>
      </c>
    </row>
    <row r="187" spans="7:8" ht="12.75">
      <c r="G187" s="43">
        <f t="shared" si="4"/>
        <v>0.05330000000000053</v>
      </c>
      <c r="H187" s="77">
        <f t="shared" si="5"/>
        <v>0.007708242685394051</v>
      </c>
    </row>
    <row r="188" spans="7:8" ht="12.75">
      <c r="G188" s="43">
        <f t="shared" si="4"/>
        <v>0.05340000000000053</v>
      </c>
      <c r="H188" s="77">
        <f t="shared" si="5"/>
        <v>0.00789085284103086</v>
      </c>
    </row>
    <row r="189" spans="7:8" ht="12.75">
      <c r="G189" s="43">
        <f t="shared" si="4"/>
        <v>0.05350000000000053</v>
      </c>
      <c r="H189" s="77">
        <f t="shared" si="5"/>
        <v>0.008076863371078824</v>
      </c>
    </row>
    <row r="190" spans="7:8" ht="12.75">
      <c r="G190" s="43">
        <f t="shared" si="4"/>
        <v>0.053600000000000536</v>
      </c>
      <c r="H190" s="77">
        <f t="shared" si="5"/>
        <v>0.00826631803061395</v>
      </c>
    </row>
    <row r="191" spans="7:8" ht="12.75">
      <c r="G191" s="43">
        <f t="shared" si="4"/>
        <v>0.05370000000000054</v>
      </c>
      <c r="H191" s="77">
        <f t="shared" si="5"/>
        <v>0.008459260811521041</v>
      </c>
    </row>
    <row r="192" spans="7:8" ht="12.75">
      <c r="G192" s="43">
        <f t="shared" si="4"/>
        <v>0.05380000000000054</v>
      </c>
      <c r="H192" s="77">
        <f t="shared" si="5"/>
        <v>0.008655735947576515</v>
      </c>
    </row>
    <row r="193" spans="7:8" ht="12.75">
      <c r="G193" s="43">
        <f t="shared" si="4"/>
        <v>0.053900000000000545</v>
      </c>
      <c r="H193" s="77">
        <f t="shared" si="5"/>
        <v>0.008855787900987622</v>
      </c>
    </row>
    <row r="194" spans="7:8" ht="12.75">
      <c r="G194" s="43">
        <f t="shared" si="4"/>
        <v>0.05400000000000055</v>
      </c>
      <c r="H194" s="77">
        <f t="shared" si="5"/>
        <v>0.009059461379166356</v>
      </c>
    </row>
    <row r="195" spans="7:8" ht="12.75">
      <c r="G195" s="43">
        <f t="shared" si="4"/>
        <v>0.05410000000000055</v>
      </c>
      <c r="H195" s="77">
        <f t="shared" si="5"/>
        <v>0.009266801310221062</v>
      </c>
    </row>
    <row r="196" spans="7:8" ht="12.75">
      <c r="G196" s="43">
        <f t="shared" si="4"/>
        <v>0.05420000000000055</v>
      </c>
      <c r="H196" s="77">
        <f t="shared" si="5"/>
        <v>0.00947785285241598</v>
      </c>
    </row>
    <row r="197" spans="7:8" ht="12.75">
      <c r="G197" s="43">
        <f t="shared" si="4"/>
        <v>0.054300000000000556</v>
      </c>
      <c r="H197" s="77">
        <f t="shared" si="5"/>
        <v>0.009692661391042634</v>
      </c>
    </row>
    <row r="198" spans="7:8" ht="12.75">
      <c r="G198" s="43">
        <f aca="true" t="shared" si="6" ref="G198:G261">G197+0.0001</f>
        <v>0.05440000000000056</v>
      </c>
      <c r="H198" s="77">
        <f aca="true" t="shared" si="7" ref="H198:H261">BlackScholesCall($C$7,$C$8,$C$9,$C$10,G198)</f>
        <v>0.0099112725308792</v>
      </c>
    </row>
    <row r="199" spans="7:8" ht="12.75">
      <c r="G199" s="43">
        <f t="shared" si="6"/>
        <v>0.05450000000000056</v>
      </c>
      <c r="H199" s="77">
        <f t="shared" si="7"/>
        <v>0.010133732095424675</v>
      </c>
    </row>
    <row r="200" spans="7:8" ht="12.75">
      <c r="G200" s="43">
        <f t="shared" si="6"/>
        <v>0.054600000000000565</v>
      </c>
      <c r="H200" s="77">
        <f t="shared" si="7"/>
        <v>0.010360086132245039</v>
      </c>
    </row>
    <row r="201" spans="7:8" ht="12.75">
      <c r="G201" s="43">
        <f t="shared" si="6"/>
        <v>0.05470000000000057</v>
      </c>
      <c r="H201" s="77">
        <f t="shared" si="7"/>
        <v>0.010590380894863749</v>
      </c>
    </row>
    <row r="202" spans="7:8" ht="12.75">
      <c r="G202" s="43">
        <f t="shared" si="6"/>
        <v>0.05480000000000057</v>
      </c>
      <c r="H202" s="77">
        <f t="shared" si="7"/>
        <v>0.010824662852266131</v>
      </c>
    </row>
    <row r="203" spans="7:8" ht="12.75">
      <c r="G203" s="43">
        <f t="shared" si="6"/>
        <v>0.05490000000000057</v>
      </c>
      <c r="H203" s="77">
        <f t="shared" si="7"/>
        <v>0.011062978678795465</v>
      </c>
    </row>
    <row r="204" spans="7:8" ht="12.75">
      <c r="G204" s="43">
        <f t="shared" si="6"/>
        <v>0.055000000000000576</v>
      </c>
      <c r="H204" s="77">
        <f t="shared" si="7"/>
        <v>0.011305375262214312</v>
      </c>
    </row>
    <row r="205" spans="7:8" ht="12.75">
      <c r="G205" s="43">
        <f t="shared" si="6"/>
        <v>0.05510000000000058</v>
      </c>
      <c r="H205" s="77">
        <f t="shared" si="7"/>
        <v>0.01155189968314696</v>
      </c>
    </row>
    <row r="206" spans="7:8" ht="12.75">
      <c r="G206" s="43">
        <f t="shared" si="6"/>
        <v>0.05520000000000058</v>
      </c>
      <c r="H206" s="77">
        <f t="shared" si="7"/>
        <v>0.01180259923029503</v>
      </c>
    </row>
    <row r="207" spans="7:8" ht="12.75">
      <c r="G207" s="43">
        <f t="shared" si="6"/>
        <v>0.055300000000000585</v>
      </c>
      <c r="H207" s="77">
        <f t="shared" si="7"/>
        <v>0.01205752138568772</v>
      </c>
    </row>
    <row r="208" spans="7:8" ht="12.75">
      <c r="G208" s="43">
        <f t="shared" si="6"/>
        <v>0.05540000000000059</v>
      </c>
      <c r="H208" s="77">
        <f t="shared" si="7"/>
        <v>0.01231671382677435</v>
      </c>
    </row>
    <row r="209" spans="7:8" ht="12.75">
      <c r="G209" s="43">
        <f t="shared" si="6"/>
        <v>0.05550000000000059</v>
      </c>
      <c r="H209" s="77">
        <f t="shared" si="7"/>
        <v>0.012580224421863573</v>
      </c>
    </row>
    <row r="210" spans="7:8" ht="12.75">
      <c r="G210" s="43">
        <f t="shared" si="6"/>
        <v>0.05560000000000059</v>
      </c>
      <c r="H210" s="77">
        <f t="shared" si="7"/>
        <v>0.012848101229469666</v>
      </c>
    </row>
    <row r="211" spans="7:8" ht="12.75">
      <c r="G211" s="43">
        <f t="shared" si="6"/>
        <v>0.055700000000000596</v>
      </c>
      <c r="H211" s="77">
        <f t="shared" si="7"/>
        <v>0.013120392491271504</v>
      </c>
    </row>
    <row r="212" spans="7:8" ht="12.75">
      <c r="G212" s="43">
        <f t="shared" si="6"/>
        <v>0.0558000000000006</v>
      </c>
      <c r="H212" s="77">
        <f t="shared" si="7"/>
        <v>0.013397146632977863</v>
      </c>
    </row>
    <row r="213" spans="7:8" ht="12.75">
      <c r="G213" s="43">
        <f t="shared" si="6"/>
        <v>0.0559000000000006</v>
      </c>
      <c r="H213" s="77">
        <f t="shared" si="7"/>
        <v>0.01367841226246802</v>
      </c>
    </row>
    <row r="214" spans="7:8" ht="12.75">
      <c r="G214" s="43">
        <f t="shared" si="6"/>
        <v>0.056000000000000605</v>
      </c>
      <c r="H214" s="77">
        <f t="shared" si="7"/>
        <v>0.013964238159830167</v>
      </c>
    </row>
    <row r="215" spans="7:8" ht="12.75">
      <c r="G215" s="43">
        <f t="shared" si="6"/>
        <v>0.05610000000000061</v>
      </c>
      <c r="H215" s="77">
        <f t="shared" si="7"/>
        <v>0.014254673283375485</v>
      </c>
    </row>
    <row r="216" spans="7:8" ht="12.75">
      <c r="G216" s="43">
        <f t="shared" si="6"/>
        <v>0.05620000000000061</v>
      </c>
      <c r="H216" s="77">
        <f t="shared" si="7"/>
        <v>0.01454976675810693</v>
      </c>
    </row>
    <row r="217" spans="7:8" ht="12.75">
      <c r="G217" s="43">
        <f t="shared" si="6"/>
        <v>0.05630000000000061</v>
      </c>
      <c r="H217" s="77">
        <f t="shared" si="7"/>
        <v>0.014849567881324965</v>
      </c>
    </row>
    <row r="218" spans="7:8" ht="12.75">
      <c r="G218" s="43">
        <f t="shared" si="6"/>
        <v>0.056400000000000616</v>
      </c>
      <c r="H218" s="77">
        <f t="shared" si="7"/>
        <v>0.015154126111485144</v>
      </c>
    </row>
    <row r="219" spans="7:8" ht="12.75">
      <c r="G219" s="43">
        <f t="shared" si="6"/>
        <v>0.05650000000000062</v>
      </c>
      <c r="H219" s="77">
        <f t="shared" si="7"/>
        <v>0.015463491071902702</v>
      </c>
    </row>
    <row r="220" spans="7:8" ht="12.75">
      <c r="G220" s="43">
        <f t="shared" si="6"/>
        <v>0.05660000000000062</v>
      </c>
      <c r="H220" s="77">
        <f t="shared" si="7"/>
        <v>0.01577771254072502</v>
      </c>
    </row>
    <row r="221" spans="7:8" ht="12.75">
      <c r="G221" s="43">
        <f t="shared" si="6"/>
        <v>0.056700000000000625</v>
      </c>
      <c r="H221" s="77">
        <f t="shared" si="7"/>
        <v>0.01609684045646187</v>
      </c>
    </row>
    <row r="222" spans="7:8" ht="12.75">
      <c r="G222" s="43">
        <f t="shared" si="6"/>
        <v>0.05680000000000063</v>
      </c>
      <c r="H222" s="77">
        <f t="shared" si="7"/>
        <v>0.016420924908960632</v>
      </c>
    </row>
    <row r="223" spans="7:8" ht="12.75">
      <c r="G223" s="43">
        <f t="shared" si="6"/>
        <v>0.05690000000000063</v>
      </c>
      <c r="H223" s="77">
        <f t="shared" si="7"/>
        <v>0.016750016136601875</v>
      </c>
    </row>
    <row r="224" spans="7:8" ht="12.75">
      <c r="G224" s="43">
        <f t="shared" si="6"/>
        <v>0.057000000000000633</v>
      </c>
      <c r="H224" s="77">
        <f t="shared" si="7"/>
        <v>0.017084164525182022</v>
      </c>
    </row>
    <row r="225" spans="7:8" ht="12.75">
      <c r="G225" s="43">
        <f t="shared" si="6"/>
        <v>0.057100000000000636</v>
      </c>
      <c r="H225" s="77">
        <f t="shared" si="7"/>
        <v>0.017423420604092854</v>
      </c>
    </row>
    <row r="226" spans="7:8" ht="12.75">
      <c r="G226" s="43">
        <f t="shared" si="6"/>
        <v>0.05720000000000064</v>
      </c>
      <c r="H226" s="77">
        <f t="shared" si="7"/>
        <v>0.017767835044324887</v>
      </c>
    </row>
    <row r="227" spans="7:8" ht="12.75">
      <c r="G227" s="43">
        <f t="shared" si="6"/>
        <v>0.05730000000000064</v>
      </c>
      <c r="H227" s="77">
        <f t="shared" si="7"/>
        <v>0.018117458653018836</v>
      </c>
    </row>
    <row r="228" spans="7:8" ht="12.75">
      <c r="G228" s="43">
        <f t="shared" si="6"/>
        <v>0.057400000000000645</v>
      </c>
      <c r="H228" s="77">
        <f t="shared" si="7"/>
        <v>0.01847234237232831</v>
      </c>
    </row>
    <row r="229" spans="7:8" ht="12.75">
      <c r="G229" s="43">
        <f t="shared" si="6"/>
        <v>0.05750000000000065</v>
      </c>
      <c r="H229" s="77">
        <f t="shared" si="7"/>
        <v>0.018832537276463057</v>
      </c>
    </row>
    <row r="230" spans="7:8" ht="12.75">
      <c r="G230" s="43">
        <f t="shared" si="6"/>
        <v>0.05760000000000065</v>
      </c>
      <c r="H230" s="77">
        <f t="shared" si="7"/>
        <v>0.019198094567669077</v>
      </c>
    </row>
    <row r="231" spans="7:8" ht="12.75">
      <c r="G231" s="43">
        <f t="shared" si="6"/>
        <v>0.057700000000000654</v>
      </c>
      <c r="H231" s="77">
        <f t="shared" si="7"/>
        <v>0.01956906557224558</v>
      </c>
    </row>
    <row r="232" spans="7:8" ht="12.75">
      <c r="G232" s="43">
        <f t="shared" si="6"/>
        <v>0.057800000000000656</v>
      </c>
      <c r="H232" s="77">
        <f t="shared" si="7"/>
        <v>0.019945501739953464</v>
      </c>
    </row>
    <row r="233" spans="7:8" ht="12.75">
      <c r="G233" s="43">
        <f t="shared" si="6"/>
        <v>0.05790000000000066</v>
      </c>
      <c r="H233" s="77">
        <f t="shared" si="7"/>
        <v>0.020327454640685083</v>
      </c>
    </row>
    <row r="234" spans="7:8" ht="12.75">
      <c r="G234" s="43">
        <f t="shared" si="6"/>
        <v>0.05800000000000066</v>
      </c>
      <c r="H234" s="77">
        <f t="shared" si="7"/>
        <v>0.020714975958084025</v>
      </c>
    </row>
    <row r="235" spans="7:8" ht="12.75">
      <c r="G235" s="43">
        <f t="shared" si="6"/>
        <v>0.058100000000000665</v>
      </c>
      <c r="H235" s="77">
        <f t="shared" si="7"/>
        <v>0.02110811749112118</v>
      </c>
    </row>
    <row r="236" spans="7:8" ht="12.75">
      <c r="G236" s="43">
        <f t="shared" si="6"/>
        <v>0.05820000000000067</v>
      </c>
      <c r="H236" s="77">
        <f t="shared" si="7"/>
        <v>0.02150693114654345</v>
      </c>
    </row>
    <row r="237" spans="7:8" ht="12.75">
      <c r="G237" s="43">
        <f t="shared" si="6"/>
        <v>0.05830000000000067</v>
      </c>
      <c r="H237" s="77">
        <f t="shared" si="7"/>
        <v>0.021911468939125545</v>
      </c>
    </row>
    <row r="238" spans="7:8" ht="12.75">
      <c r="G238" s="43">
        <f t="shared" si="6"/>
        <v>0.058400000000000674</v>
      </c>
      <c r="H238" s="77">
        <f t="shared" si="7"/>
        <v>0.022321782988521832</v>
      </c>
    </row>
    <row r="239" spans="7:8" ht="12.75">
      <c r="G239" s="43">
        <f t="shared" si="6"/>
        <v>0.058500000000000676</v>
      </c>
      <c r="H239" s="77">
        <f t="shared" si="7"/>
        <v>0.022737925512395396</v>
      </c>
    </row>
    <row r="240" spans="7:8" ht="12.75">
      <c r="G240" s="43">
        <f t="shared" si="6"/>
        <v>0.05860000000000068</v>
      </c>
      <c r="H240" s="77">
        <f t="shared" si="7"/>
        <v>0.023159948829041266</v>
      </c>
    </row>
    <row r="241" spans="7:8" ht="12.75">
      <c r="G241" s="43">
        <f t="shared" si="6"/>
        <v>0.05870000000000068</v>
      </c>
      <c r="H241" s="77">
        <f t="shared" si="7"/>
        <v>0.02358790534885502</v>
      </c>
    </row>
    <row r="242" spans="7:8" ht="12.75">
      <c r="G242" s="43">
        <f t="shared" si="6"/>
        <v>0.058800000000000685</v>
      </c>
      <c r="H242" s="77">
        <f t="shared" si="7"/>
        <v>0.02402184757449044</v>
      </c>
    </row>
    <row r="243" spans="7:8" ht="12.75">
      <c r="G243" s="43">
        <f t="shared" si="6"/>
        <v>0.05890000000000069</v>
      </c>
      <c r="H243" s="77">
        <f t="shared" si="7"/>
        <v>0.024461828098921945</v>
      </c>
    </row>
    <row r="244" spans="7:8" ht="12.75">
      <c r="G244" s="43">
        <f t="shared" si="6"/>
        <v>0.05900000000000069</v>
      </c>
      <c r="H244" s="77">
        <f t="shared" si="7"/>
        <v>0.024907899598377803</v>
      </c>
    </row>
    <row r="245" spans="7:8" ht="12.75">
      <c r="G245" s="43">
        <f t="shared" si="6"/>
        <v>0.059100000000000694</v>
      </c>
      <c r="H245" s="77">
        <f t="shared" si="7"/>
        <v>0.02536011483226419</v>
      </c>
    </row>
    <row r="246" spans="7:8" ht="12.75">
      <c r="G246" s="43">
        <f t="shared" si="6"/>
        <v>0.059200000000000697</v>
      </c>
      <c r="H246" s="77">
        <f t="shared" si="7"/>
        <v>0.025818526639719064</v>
      </c>
    </row>
    <row r="247" spans="7:8" ht="12.75">
      <c r="G247" s="43">
        <f t="shared" si="6"/>
        <v>0.0593000000000007</v>
      </c>
      <c r="H247" s="77">
        <f t="shared" si="7"/>
        <v>0.026283187935255192</v>
      </c>
    </row>
    <row r="248" spans="7:8" ht="12.75">
      <c r="G248" s="43">
        <f t="shared" si="6"/>
        <v>0.0594000000000007</v>
      </c>
      <c r="H248" s="77">
        <f t="shared" si="7"/>
        <v>0.026754151708158425</v>
      </c>
    </row>
    <row r="249" spans="7:8" ht="12.75">
      <c r="G249" s="43">
        <f t="shared" si="6"/>
        <v>0.059500000000000705</v>
      </c>
      <c r="H249" s="77">
        <f t="shared" si="7"/>
        <v>0.02723147101613055</v>
      </c>
    </row>
    <row r="250" spans="7:8" ht="12.75">
      <c r="G250" s="43">
        <f t="shared" si="6"/>
        <v>0.05960000000000071</v>
      </c>
      <c r="H250" s="77">
        <f t="shared" si="7"/>
        <v>0.027715198986236977</v>
      </c>
    </row>
    <row r="251" spans="7:8" ht="12.75">
      <c r="G251" s="43">
        <f t="shared" si="6"/>
        <v>0.05970000000000071</v>
      </c>
      <c r="H251" s="77">
        <f t="shared" si="7"/>
        <v>0.02820538880811485</v>
      </c>
    </row>
    <row r="252" spans="7:8" ht="12.75">
      <c r="G252" s="43">
        <f t="shared" si="6"/>
        <v>0.059800000000000714</v>
      </c>
      <c r="H252" s="77">
        <f t="shared" si="7"/>
        <v>0.028702093733542267</v>
      </c>
    </row>
    <row r="253" spans="7:8" ht="12.75">
      <c r="G253" s="43">
        <f t="shared" si="6"/>
        <v>0.05990000000000072</v>
      </c>
      <c r="H253" s="77">
        <f t="shared" si="7"/>
        <v>0.029205367071962307</v>
      </c>
    </row>
    <row r="254" spans="7:8" ht="12.75">
      <c r="G254" s="43">
        <f t="shared" si="6"/>
        <v>0.06000000000000072</v>
      </c>
      <c r="H254" s="77">
        <f t="shared" si="7"/>
        <v>0.02971526218928533</v>
      </c>
    </row>
    <row r="255" spans="7:8" ht="12.75">
      <c r="G255" s="43">
        <f t="shared" si="6"/>
        <v>0.06010000000000072</v>
      </c>
      <c r="H255" s="77">
        <f t="shared" si="7"/>
        <v>0.030231832502292555</v>
      </c>
    </row>
    <row r="256" spans="7:8" ht="12.75">
      <c r="G256" s="43">
        <f t="shared" si="6"/>
        <v>0.060200000000000725</v>
      </c>
      <c r="H256" s="77">
        <f t="shared" si="7"/>
        <v>0.030755131478804376</v>
      </c>
    </row>
    <row r="257" spans="7:8" ht="12.75">
      <c r="G257" s="43">
        <f t="shared" si="6"/>
        <v>0.06030000000000073</v>
      </c>
      <c r="H257" s="77">
        <f t="shared" si="7"/>
        <v>0.03128521263120998</v>
      </c>
    </row>
    <row r="258" spans="7:8" ht="12.75">
      <c r="G258" s="43">
        <f t="shared" si="6"/>
        <v>0.06040000000000073</v>
      </c>
      <c r="H258" s="77">
        <f t="shared" si="7"/>
        <v>0.03182212951644692</v>
      </c>
    </row>
    <row r="259" spans="7:8" ht="12.75">
      <c r="G259" s="43">
        <f t="shared" si="6"/>
        <v>0.060500000000000734</v>
      </c>
      <c r="H259" s="77">
        <f t="shared" si="7"/>
        <v>0.032365935732705964</v>
      </c>
    </row>
    <row r="260" spans="7:8" ht="12.75">
      <c r="G260" s="43">
        <f t="shared" si="6"/>
        <v>0.06060000000000074</v>
      </c>
      <c r="H260" s="77">
        <f t="shared" si="7"/>
        <v>0.032916684914131356</v>
      </c>
    </row>
    <row r="261" spans="7:8" ht="12.75">
      <c r="G261" s="43">
        <f t="shared" si="6"/>
        <v>0.06070000000000074</v>
      </c>
      <c r="H261" s="77">
        <f t="shared" si="7"/>
        <v>0.033474430730660476</v>
      </c>
    </row>
    <row r="262" spans="7:8" ht="12.75">
      <c r="G262" s="43">
        <f aca="true" t="shared" si="8" ref="G262:G325">G261+0.0001</f>
        <v>0.06080000000000074</v>
      </c>
      <c r="H262" s="77">
        <f aca="true" t="shared" si="9" ref="H262:H325">BlackScholesCall($C$7,$C$8,$C$9,$C$10,G262)</f>
        <v>0.0340392268840759</v>
      </c>
    </row>
    <row r="263" spans="7:8" ht="12.75">
      <c r="G263" s="43">
        <f t="shared" si="8"/>
        <v>0.060900000000000745</v>
      </c>
      <c r="H263" s="77">
        <f t="shared" si="9"/>
        <v>0.03461112710476044</v>
      </c>
    </row>
    <row r="264" spans="7:8" ht="12.75">
      <c r="G264" s="43">
        <f t="shared" si="8"/>
        <v>0.06100000000000075</v>
      </c>
      <c r="H264" s="77">
        <f t="shared" si="9"/>
        <v>0.03519018514959349</v>
      </c>
    </row>
    <row r="265" spans="7:8" ht="12.75">
      <c r="G265" s="43">
        <f t="shared" si="8"/>
        <v>0.06110000000000075</v>
      </c>
      <c r="H265" s="77">
        <f t="shared" si="9"/>
        <v>0.03577645479712244</v>
      </c>
    </row>
    <row r="266" spans="7:8" ht="12.75">
      <c r="G266" s="43">
        <f t="shared" si="8"/>
        <v>0.061200000000000754</v>
      </c>
      <c r="H266" s="77">
        <f t="shared" si="9"/>
        <v>0.03636998984847839</v>
      </c>
    </row>
    <row r="267" spans="7:8" ht="12.75">
      <c r="G267" s="43">
        <f t="shared" si="8"/>
        <v>0.06130000000000076</v>
      </c>
      <c r="H267" s="77">
        <f t="shared" si="9"/>
        <v>0.036970844121658075</v>
      </c>
    </row>
    <row r="268" spans="7:8" ht="12.75">
      <c r="G268" s="43">
        <f t="shared" si="8"/>
        <v>0.06140000000000076</v>
      </c>
      <c r="H268" s="77">
        <f t="shared" si="9"/>
        <v>0.037579071448131884</v>
      </c>
    </row>
    <row r="269" spans="7:8" ht="12.75">
      <c r="G269" s="43">
        <f t="shared" si="8"/>
        <v>0.06150000000000076</v>
      </c>
      <c r="H269" s="77">
        <f t="shared" si="9"/>
        <v>0.038194725673412755</v>
      </c>
    </row>
    <row r="270" spans="7:8" ht="12.75">
      <c r="G270" s="43">
        <f t="shared" si="8"/>
        <v>0.061600000000000765</v>
      </c>
      <c r="H270" s="77">
        <f t="shared" si="9"/>
        <v>0.038817860648845404</v>
      </c>
    </row>
    <row r="271" spans="7:8" ht="12.75">
      <c r="G271" s="43">
        <f t="shared" si="8"/>
        <v>0.06170000000000077</v>
      </c>
      <c r="H271" s="77">
        <f t="shared" si="9"/>
        <v>0.03944853023613781</v>
      </c>
    </row>
    <row r="272" spans="7:8" ht="12.75">
      <c r="G272" s="43">
        <f t="shared" si="8"/>
        <v>0.06180000000000077</v>
      </c>
      <c r="H272" s="77">
        <f t="shared" si="9"/>
        <v>0.040086788296998854</v>
      </c>
    </row>
    <row r="273" spans="7:8" ht="12.75">
      <c r="G273" s="43">
        <f t="shared" si="8"/>
        <v>0.061900000000000774</v>
      </c>
      <c r="H273" s="77">
        <f t="shared" si="9"/>
        <v>0.040732688696688335</v>
      </c>
    </row>
    <row r="274" spans="7:8" ht="12.75">
      <c r="G274" s="43">
        <f t="shared" si="8"/>
        <v>0.06200000000000078</v>
      </c>
      <c r="H274" s="77">
        <f t="shared" si="9"/>
        <v>0.041386285296545644</v>
      </c>
    </row>
    <row r="275" spans="7:8" ht="12.75">
      <c r="G275" s="43">
        <f t="shared" si="8"/>
        <v>0.06210000000000078</v>
      </c>
      <c r="H275" s="77">
        <f t="shared" si="9"/>
        <v>0.042047631954524434</v>
      </c>
    </row>
    <row r="276" spans="7:8" ht="12.75">
      <c r="G276" s="43">
        <f t="shared" si="8"/>
        <v>0.06220000000000078</v>
      </c>
      <c r="H276" s="77">
        <f t="shared" si="9"/>
        <v>0.04271678252020905</v>
      </c>
    </row>
    <row r="277" spans="7:8" ht="12.75">
      <c r="G277" s="43">
        <f t="shared" si="8"/>
        <v>0.062300000000000785</v>
      </c>
      <c r="H277" s="77">
        <f t="shared" si="9"/>
        <v>0.04339379083354444</v>
      </c>
    </row>
    <row r="278" spans="7:8" ht="12.75">
      <c r="G278" s="43">
        <f t="shared" si="8"/>
        <v>0.06240000000000079</v>
      </c>
      <c r="H278" s="77">
        <f t="shared" si="9"/>
        <v>0.044078710722998515</v>
      </c>
    </row>
    <row r="279" spans="7:8" ht="12.75">
      <c r="G279" s="43">
        <f t="shared" si="8"/>
        <v>0.06250000000000079</v>
      </c>
      <c r="H279" s="77">
        <f t="shared" si="9"/>
        <v>0.04477159599903491</v>
      </c>
    </row>
    <row r="280" spans="7:8" ht="12.75">
      <c r="G280" s="43">
        <f t="shared" si="8"/>
        <v>0.0626000000000008</v>
      </c>
      <c r="H280" s="77">
        <f t="shared" si="9"/>
        <v>0.04547250045671625</v>
      </c>
    </row>
    <row r="281" spans="7:8" ht="12.75">
      <c r="G281" s="43">
        <f t="shared" si="8"/>
        <v>0.0627000000000008</v>
      </c>
      <c r="H281" s="77">
        <f t="shared" si="9"/>
        <v>0.046181477869054355</v>
      </c>
    </row>
    <row r="282" spans="7:8" ht="12.75">
      <c r="G282" s="43">
        <f t="shared" si="8"/>
        <v>0.0628000000000008</v>
      </c>
      <c r="H282" s="77">
        <f t="shared" si="9"/>
        <v>0.04689858198559538</v>
      </c>
    </row>
    <row r="283" spans="7:8" ht="12.75">
      <c r="G283" s="43">
        <f t="shared" si="8"/>
        <v>0.0629000000000008</v>
      </c>
      <c r="H283" s="77">
        <f t="shared" si="9"/>
        <v>0.04762386653105821</v>
      </c>
    </row>
    <row r="284" spans="7:8" ht="12.75">
      <c r="G284" s="43">
        <f t="shared" si="8"/>
        <v>0.0630000000000008</v>
      </c>
      <c r="H284" s="77">
        <f t="shared" si="9"/>
        <v>0.04835738520094246</v>
      </c>
    </row>
    <row r="285" spans="7:8" ht="12.75">
      <c r="G285" s="43">
        <f t="shared" si="8"/>
        <v>0.06310000000000081</v>
      </c>
      <c r="H285" s="77">
        <f t="shared" si="9"/>
        <v>0.049099191659702335</v>
      </c>
    </row>
    <row r="286" spans="7:8" ht="12.75">
      <c r="G286" s="43">
        <f t="shared" si="8"/>
        <v>0.06320000000000081</v>
      </c>
      <c r="H286" s="77">
        <f t="shared" si="9"/>
        <v>0.049849339539131066</v>
      </c>
    </row>
    <row r="287" spans="7:8" ht="12.75">
      <c r="G287" s="43">
        <f t="shared" si="8"/>
        <v>0.06330000000000081</v>
      </c>
      <c r="H287" s="77">
        <f t="shared" si="9"/>
        <v>0.05060788243454706</v>
      </c>
    </row>
    <row r="288" spans="7:8" ht="12.75">
      <c r="G288" s="43">
        <f t="shared" si="8"/>
        <v>0.06340000000000082</v>
      </c>
      <c r="H288" s="77">
        <f t="shared" si="9"/>
        <v>0.05137487390283635</v>
      </c>
    </row>
    <row r="289" spans="7:8" ht="12.75">
      <c r="G289" s="43">
        <f t="shared" si="8"/>
        <v>0.06350000000000082</v>
      </c>
      <c r="H289" s="77">
        <f t="shared" si="9"/>
        <v>0.05215036745889012</v>
      </c>
    </row>
    <row r="290" spans="7:8" ht="12.75">
      <c r="G290" s="43">
        <f t="shared" si="8"/>
        <v>0.06360000000000082</v>
      </c>
      <c r="H290" s="77">
        <f t="shared" si="9"/>
        <v>0.05293441657543507</v>
      </c>
    </row>
    <row r="291" spans="7:8" ht="12.75">
      <c r="G291" s="43">
        <f t="shared" si="8"/>
        <v>0.06370000000000083</v>
      </c>
      <c r="H291" s="77">
        <f t="shared" si="9"/>
        <v>0.05372707467867155</v>
      </c>
    </row>
    <row r="292" spans="7:8" ht="12.75">
      <c r="G292" s="43">
        <f t="shared" si="8"/>
        <v>0.06380000000000083</v>
      </c>
      <c r="H292" s="77">
        <f t="shared" si="9"/>
        <v>0.0545283951465203</v>
      </c>
    </row>
    <row r="293" spans="7:8" ht="12.75">
      <c r="G293" s="43">
        <f t="shared" si="8"/>
        <v>0.06390000000000083</v>
      </c>
      <c r="H293" s="77">
        <f t="shared" si="9"/>
        <v>0.05533843130665783</v>
      </c>
    </row>
    <row r="294" spans="7:8" ht="12.75">
      <c r="G294" s="43">
        <f t="shared" si="8"/>
        <v>0.06400000000000083</v>
      </c>
      <c r="H294" s="77">
        <f t="shared" si="9"/>
        <v>0.05615723643130899</v>
      </c>
    </row>
    <row r="295" spans="7:8" ht="12.75">
      <c r="G295" s="43">
        <f t="shared" si="8"/>
        <v>0.06410000000000084</v>
      </c>
      <c r="H295" s="77">
        <f t="shared" si="9"/>
        <v>0.056984863740010994</v>
      </c>
    </row>
    <row r="296" spans="7:8" ht="12.75">
      <c r="G296" s="43">
        <f t="shared" si="8"/>
        <v>0.06420000000000084</v>
      </c>
      <c r="H296" s="77">
        <f t="shared" si="9"/>
        <v>0.05782136639342017</v>
      </c>
    </row>
    <row r="297" spans="7:8" ht="12.75">
      <c r="G297" s="43">
        <f t="shared" si="8"/>
        <v>0.06430000000000084</v>
      </c>
      <c r="H297" s="77">
        <f t="shared" si="9"/>
        <v>0.0586667974914068</v>
      </c>
    </row>
    <row r="298" spans="7:8" ht="12.75">
      <c r="G298" s="43">
        <f t="shared" si="8"/>
        <v>0.06440000000000085</v>
      </c>
      <c r="H298" s="77">
        <f t="shared" si="9"/>
        <v>0.05952121007107092</v>
      </c>
    </row>
    <row r="299" spans="7:8" ht="12.75">
      <c r="G299" s="43">
        <f t="shared" si="8"/>
        <v>0.06450000000000085</v>
      </c>
      <c r="H299" s="77">
        <f t="shared" si="9"/>
        <v>0.06038465710620766</v>
      </c>
    </row>
    <row r="300" spans="7:8" ht="12.75">
      <c r="G300" s="43">
        <f t="shared" si="8"/>
        <v>0.06460000000000085</v>
      </c>
      <c r="H300" s="77">
        <f t="shared" si="9"/>
        <v>0.06125719150200126</v>
      </c>
    </row>
    <row r="301" spans="7:8" ht="12.75">
      <c r="G301" s="43">
        <f t="shared" si="8"/>
        <v>0.06470000000000085</v>
      </c>
      <c r="H301" s="77">
        <f t="shared" si="9"/>
        <v>0.06213886609478614</v>
      </c>
    </row>
    <row r="302" spans="7:8" ht="12.75">
      <c r="G302" s="43">
        <f t="shared" si="8"/>
        <v>0.06480000000000086</v>
      </c>
      <c r="H302" s="77">
        <f t="shared" si="9"/>
        <v>0.06302973364886988</v>
      </c>
    </row>
    <row r="303" spans="7:8" ht="12.75">
      <c r="G303" s="43">
        <f t="shared" si="8"/>
        <v>0.06490000000000086</v>
      </c>
      <c r="H303" s="77">
        <f t="shared" si="9"/>
        <v>0.06392984685536263</v>
      </c>
    </row>
    <row r="304" spans="7:8" ht="12.75">
      <c r="G304" s="43">
        <f t="shared" si="8"/>
        <v>0.06500000000000086</v>
      </c>
      <c r="H304" s="77">
        <f t="shared" si="9"/>
        <v>0.06483925832819004</v>
      </c>
    </row>
    <row r="305" spans="7:8" ht="12.75">
      <c r="G305" s="43">
        <f t="shared" si="8"/>
        <v>0.06510000000000087</v>
      </c>
      <c r="H305" s="77">
        <f t="shared" si="9"/>
        <v>0.06575802060493618</v>
      </c>
    </row>
    <row r="306" spans="7:8" ht="12.75">
      <c r="G306" s="43">
        <f t="shared" si="8"/>
        <v>0.06520000000000087</v>
      </c>
      <c r="H306" s="77">
        <f t="shared" si="9"/>
        <v>0.06668618614127642</v>
      </c>
    </row>
    <row r="307" spans="7:8" ht="12.75">
      <c r="G307" s="43">
        <f t="shared" si="8"/>
        <v>0.06530000000000087</v>
      </c>
      <c r="H307" s="77">
        <f t="shared" si="9"/>
        <v>0.0676238073100981</v>
      </c>
    </row>
    <row r="308" spans="7:8" ht="12.75">
      <c r="G308" s="43">
        <f t="shared" si="8"/>
        <v>0.06540000000000087</v>
      </c>
      <c r="H308" s="77">
        <f t="shared" si="9"/>
        <v>0.06857093640013989</v>
      </c>
    </row>
    <row r="309" spans="7:8" ht="12.75">
      <c r="G309" s="43">
        <f t="shared" si="8"/>
        <v>0.06550000000000088</v>
      </c>
      <c r="H309" s="77">
        <f t="shared" si="9"/>
        <v>0.06952762561468795</v>
      </c>
    </row>
    <row r="310" spans="7:8" ht="12.75">
      <c r="G310" s="43">
        <f t="shared" si="8"/>
        <v>0.06560000000000088</v>
      </c>
      <c r="H310" s="77">
        <f t="shared" si="9"/>
        <v>0.07049392706558422</v>
      </c>
    </row>
    <row r="311" spans="7:8" ht="12.75">
      <c r="G311" s="43">
        <f t="shared" si="8"/>
        <v>0.06570000000000088</v>
      </c>
      <c r="H311" s="77">
        <f t="shared" si="9"/>
        <v>0.07146989277684401</v>
      </c>
    </row>
    <row r="312" spans="7:8" ht="12.75">
      <c r="G312" s="43">
        <f t="shared" si="8"/>
        <v>0.06580000000000089</v>
      </c>
      <c r="H312" s="77">
        <f t="shared" si="9"/>
        <v>0.07245557467628405</v>
      </c>
    </row>
    <row r="313" spans="7:8" ht="12.75">
      <c r="G313" s="43">
        <f t="shared" si="8"/>
        <v>0.06590000000000089</v>
      </c>
      <c r="H313" s="77">
        <f t="shared" si="9"/>
        <v>0.07345102459841613</v>
      </c>
    </row>
    <row r="314" spans="7:8" ht="12.75">
      <c r="G314" s="43">
        <f t="shared" si="8"/>
        <v>0.06600000000000089</v>
      </c>
      <c r="H314" s="77">
        <f t="shared" si="9"/>
        <v>0.07445629428171507</v>
      </c>
    </row>
    <row r="315" spans="7:8" ht="12.75">
      <c r="G315" s="43">
        <f t="shared" si="8"/>
        <v>0.0661000000000009</v>
      </c>
      <c r="H315" s="77">
        <f t="shared" si="9"/>
        <v>0.07547143536405088</v>
      </c>
    </row>
    <row r="316" spans="7:8" ht="12.75">
      <c r="G316" s="43">
        <f t="shared" si="8"/>
        <v>0.0662000000000009</v>
      </c>
      <c r="H316" s="77">
        <f t="shared" si="9"/>
        <v>0.07649649938265579</v>
      </c>
    </row>
    <row r="317" spans="7:8" ht="12.75">
      <c r="G317" s="43">
        <f t="shared" si="8"/>
        <v>0.0663000000000009</v>
      </c>
      <c r="H317" s="77">
        <f t="shared" si="9"/>
        <v>0.07753153777290844</v>
      </c>
    </row>
    <row r="318" spans="7:8" ht="12.75">
      <c r="G318" s="43">
        <f t="shared" si="8"/>
        <v>0.0664000000000009</v>
      </c>
      <c r="H318" s="77">
        <f t="shared" si="9"/>
        <v>0.07857660186405457</v>
      </c>
    </row>
    <row r="319" spans="7:8" ht="12.75">
      <c r="G319" s="43">
        <f t="shared" si="8"/>
        <v>0.0665000000000009</v>
      </c>
      <c r="H319" s="77">
        <f t="shared" si="9"/>
        <v>0.07963174288031283</v>
      </c>
    </row>
    <row r="320" spans="7:8" ht="12.75">
      <c r="G320" s="43">
        <f t="shared" si="8"/>
        <v>0.06660000000000091</v>
      </c>
      <c r="H320" s="77">
        <f t="shared" si="9"/>
        <v>0.0806970119363628</v>
      </c>
    </row>
    <row r="321" spans="7:8" ht="12.75">
      <c r="G321" s="43">
        <f t="shared" si="8"/>
        <v>0.06670000000000091</v>
      </c>
      <c r="H321" s="77">
        <f t="shared" si="9"/>
        <v>0.08177246003564065</v>
      </c>
    </row>
    <row r="322" spans="7:8" ht="12.75">
      <c r="G322" s="43">
        <f t="shared" si="8"/>
        <v>0.06680000000000091</v>
      </c>
      <c r="H322" s="77">
        <f t="shared" si="9"/>
        <v>0.08285813807161269</v>
      </c>
    </row>
    <row r="323" spans="7:8" ht="12.75">
      <c r="G323" s="43">
        <f t="shared" si="8"/>
        <v>0.06690000000000092</v>
      </c>
      <c r="H323" s="77">
        <f t="shared" si="9"/>
        <v>0.08395409682178823</v>
      </c>
    </row>
    <row r="324" spans="7:8" ht="12.75">
      <c r="G324" s="43">
        <f t="shared" si="8"/>
        <v>0.06700000000000092</v>
      </c>
      <c r="H324" s="77">
        <f t="shared" si="9"/>
        <v>0.08506038694845763</v>
      </c>
    </row>
    <row r="325" spans="7:8" ht="12.75">
      <c r="G325" s="43">
        <f t="shared" si="8"/>
        <v>0.06710000000000092</v>
      </c>
      <c r="H325" s="77">
        <f t="shared" si="9"/>
        <v>0.08617705899621342</v>
      </c>
    </row>
    <row r="326" spans="7:8" ht="12.75">
      <c r="G326" s="43">
        <f aca="true" t="shared" si="10" ref="G326:G389">G325+0.0001</f>
        <v>0.06720000000000093</v>
      </c>
      <c r="H326" s="77">
        <f aca="true" t="shared" si="11" ref="H326:H389">BlackScholesCall($C$7,$C$8,$C$9,$C$10,G326)</f>
        <v>0.08730416339122637</v>
      </c>
    </row>
    <row r="327" spans="7:8" ht="12.75">
      <c r="G327" s="43">
        <f t="shared" si="10"/>
        <v>0.06730000000000093</v>
      </c>
      <c r="H327" s="77">
        <f t="shared" si="11"/>
        <v>0.08844175043660663</v>
      </c>
    </row>
    <row r="328" spans="7:8" ht="12.75">
      <c r="G328" s="43">
        <f t="shared" si="10"/>
        <v>0.06740000000000093</v>
      </c>
      <c r="H328" s="77">
        <f t="shared" si="11"/>
        <v>0.08958987031422261</v>
      </c>
    </row>
    <row r="329" spans="7:8" ht="12.75">
      <c r="G329" s="43">
        <f t="shared" si="10"/>
        <v>0.06750000000000093</v>
      </c>
      <c r="H329" s="77">
        <f t="shared" si="11"/>
        <v>0.09074857308069895</v>
      </c>
    </row>
    <row r="330" spans="7:8" ht="12.75">
      <c r="G330" s="43">
        <f t="shared" si="10"/>
        <v>0.06760000000000094</v>
      </c>
      <c r="H330" s="77">
        <f t="shared" si="11"/>
        <v>0.09191790866764293</v>
      </c>
    </row>
    <row r="331" spans="7:8" ht="12.75">
      <c r="G331" s="43">
        <f t="shared" si="10"/>
        <v>0.06770000000000094</v>
      </c>
      <c r="H331" s="77">
        <f t="shared" si="11"/>
        <v>0.09309792687760954</v>
      </c>
    </row>
    <row r="332" spans="7:8" ht="12.75">
      <c r="G332" s="43">
        <f t="shared" si="10"/>
        <v>0.06780000000000094</v>
      </c>
      <c r="H332" s="77">
        <f t="shared" si="11"/>
        <v>0.09428867738339797</v>
      </c>
    </row>
    <row r="333" spans="7:8" ht="12.75">
      <c r="G333" s="43">
        <f t="shared" si="10"/>
        <v>0.06790000000000095</v>
      </c>
      <c r="H333" s="77">
        <f t="shared" si="11"/>
        <v>0.09549020972777988</v>
      </c>
    </row>
    <row r="334" spans="7:8" ht="12.75">
      <c r="G334" s="43">
        <f t="shared" si="10"/>
        <v>0.06800000000000095</v>
      </c>
      <c r="H334" s="77">
        <f t="shared" si="11"/>
        <v>0.0967025733212683</v>
      </c>
    </row>
    <row r="335" spans="7:8" ht="12.75">
      <c r="G335" s="43">
        <f t="shared" si="10"/>
        <v>0.06810000000000095</v>
      </c>
      <c r="H335" s="77">
        <f t="shared" si="11"/>
        <v>0.09792581743780815</v>
      </c>
    </row>
    <row r="336" spans="7:8" ht="12.75">
      <c r="G336" s="43">
        <f t="shared" si="10"/>
        <v>0.06820000000000095</v>
      </c>
      <c r="H336" s="77">
        <f t="shared" si="11"/>
        <v>0.09915999121904306</v>
      </c>
    </row>
    <row r="337" spans="7:8" ht="12.75">
      <c r="G337" s="43">
        <f t="shared" si="10"/>
        <v>0.06830000000000096</v>
      </c>
      <c r="H337" s="77">
        <f t="shared" si="11"/>
        <v>0.10040514366506237</v>
      </c>
    </row>
    <row r="338" spans="7:8" ht="12.75">
      <c r="G338" s="43">
        <f t="shared" si="10"/>
        <v>0.06840000000000096</v>
      </c>
      <c r="H338" s="77">
        <f t="shared" si="11"/>
        <v>0.10166132364194169</v>
      </c>
    </row>
    <row r="339" spans="7:8" ht="12.75">
      <c r="G339" s="43">
        <f t="shared" si="10"/>
        <v>0.06850000000000096</v>
      </c>
      <c r="H339" s="77">
        <f t="shared" si="11"/>
        <v>0.10292857987036186</v>
      </c>
    </row>
    <row r="340" spans="7:8" ht="12.75">
      <c r="G340" s="43">
        <f t="shared" si="10"/>
        <v>0.06860000000000097</v>
      </c>
      <c r="H340" s="77">
        <f t="shared" si="11"/>
        <v>0.10420696093419224</v>
      </c>
    </row>
    <row r="341" spans="7:8" ht="12.75">
      <c r="G341" s="43">
        <f t="shared" si="10"/>
        <v>0.06870000000000097</v>
      </c>
      <c r="H341" s="77">
        <f t="shared" si="11"/>
        <v>0.1054965152702394</v>
      </c>
    </row>
    <row r="342" spans="7:8" ht="12.75">
      <c r="G342" s="43">
        <f t="shared" si="10"/>
        <v>0.06880000000000097</v>
      </c>
      <c r="H342" s="77">
        <f t="shared" si="11"/>
        <v>0.10679729117237713</v>
      </c>
    </row>
    <row r="343" spans="7:8" ht="12.75">
      <c r="G343" s="43">
        <f t="shared" si="10"/>
        <v>0.06890000000000097</v>
      </c>
      <c r="H343" s="77">
        <f t="shared" si="11"/>
        <v>0.10810933678867052</v>
      </c>
    </row>
    <row r="344" spans="7:8" ht="12.75">
      <c r="G344" s="43">
        <f t="shared" si="10"/>
        <v>0.06900000000000098</v>
      </c>
      <c r="H344" s="77">
        <f t="shared" si="11"/>
        <v>0.10943270011812523</v>
      </c>
    </row>
    <row r="345" spans="7:8" ht="12.75">
      <c r="G345" s="43">
        <f t="shared" si="10"/>
        <v>0.06910000000000098</v>
      </c>
      <c r="H345" s="77">
        <f t="shared" si="11"/>
        <v>0.11076742901331471</v>
      </c>
    </row>
    <row r="346" spans="7:8" ht="12.75">
      <c r="G346" s="43">
        <f t="shared" si="10"/>
        <v>0.06920000000000098</v>
      </c>
      <c r="H346" s="77">
        <f t="shared" si="11"/>
        <v>0.11211357117437082</v>
      </c>
    </row>
    <row r="347" spans="7:8" ht="12.75">
      <c r="G347" s="43">
        <f t="shared" si="10"/>
        <v>0.06930000000000099</v>
      </c>
      <c r="H347" s="77">
        <f t="shared" si="11"/>
        <v>0.1134711741508756</v>
      </c>
    </row>
    <row r="348" spans="7:8" ht="12.75">
      <c r="G348" s="43">
        <f t="shared" si="10"/>
        <v>0.06940000000000099</v>
      </c>
      <c r="H348" s="77">
        <f t="shared" si="11"/>
        <v>0.11484028533975632</v>
      </c>
    </row>
    <row r="349" spans="7:8" ht="12.75">
      <c r="G349" s="43">
        <f t="shared" si="10"/>
        <v>0.06950000000000099</v>
      </c>
      <c r="H349" s="77">
        <f t="shared" si="11"/>
        <v>0.11622095198461402</v>
      </c>
    </row>
    <row r="350" spans="7:8" ht="12.75">
      <c r="G350" s="43">
        <f t="shared" si="10"/>
        <v>0.069600000000001</v>
      </c>
      <c r="H350" s="77">
        <f t="shared" si="11"/>
        <v>0.1176132211708456</v>
      </c>
    </row>
    <row r="351" spans="7:8" ht="12.75">
      <c r="G351" s="43">
        <f t="shared" si="10"/>
        <v>0.069700000000001</v>
      </c>
      <c r="H351" s="77">
        <f t="shared" si="11"/>
        <v>0.1190171398301949</v>
      </c>
    </row>
    <row r="352" spans="7:8" ht="12.75">
      <c r="G352" s="43">
        <f t="shared" si="10"/>
        <v>0.069800000000001</v>
      </c>
      <c r="H352" s="77">
        <f t="shared" si="11"/>
        <v>0.12043275473573445</v>
      </c>
    </row>
    <row r="353" spans="7:8" ht="12.75">
      <c r="G353" s="43">
        <f t="shared" si="10"/>
        <v>0.069900000000001</v>
      </c>
      <c r="H353" s="77">
        <f t="shared" si="11"/>
        <v>0.12186011250027029</v>
      </c>
    </row>
    <row r="354" spans="7:8" ht="12.75">
      <c r="G354" s="43">
        <f t="shared" si="10"/>
        <v>0.070000000000001</v>
      </c>
      <c r="H354" s="77">
        <f t="shared" si="11"/>
        <v>0.12329925957727461</v>
      </c>
    </row>
    <row r="355" spans="7:8" ht="12.75">
      <c r="G355" s="43">
        <f t="shared" si="10"/>
        <v>0.07010000000000101</v>
      </c>
      <c r="H355" s="77">
        <f t="shared" si="11"/>
        <v>0.12475024225910047</v>
      </c>
    </row>
    <row r="356" spans="7:8" ht="12.75">
      <c r="G356" s="43">
        <f t="shared" si="10"/>
        <v>0.07020000000000101</v>
      </c>
      <c r="H356" s="77">
        <f t="shared" si="11"/>
        <v>0.1262131066753156</v>
      </c>
    </row>
    <row r="357" spans="7:8" ht="12.75">
      <c r="G357" s="43">
        <f t="shared" si="10"/>
        <v>0.07030000000000101</v>
      </c>
      <c r="H357" s="77">
        <f t="shared" si="11"/>
        <v>0.12768789879086384</v>
      </c>
    </row>
    <row r="358" spans="7:8" ht="12.75">
      <c r="G358" s="43">
        <f t="shared" si="10"/>
        <v>0.07040000000000102</v>
      </c>
      <c r="H358" s="77">
        <f t="shared" si="11"/>
        <v>0.12917466440719494</v>
      </c>
    </row>
    <row r="359" spans="7:8" ht="12.75">
      <c r="G359" s="43">
        <f t="shared" si="10"/>
        <v>0.07050000000000102</v>
      </c>
      <c r="H359" s="77">
        <f t="shared" si="11"/>
        <v>0.13067344915806522</v>
      </c>
    </row>
    <row r="360" spans="7:8" ht="12.75">
      <c r="G360" s="43">
        <f t="shared" si="10"/>
        <v>0.07060000000000102</v>
      </c>
      <c r="H360" s="77">
        <f t="shared" si="11"/>
        <v>0.13218429851266755</v>
      </c>
    </row>
    <row r="361" spans="7:8" ht="12.75">
      <c r="G361" s="43">
        <f t="shared" si="10"/>
        <v>0.07070000000000103</v>
      </c>
      <c r="H361" s="77">
        <f t="shared" si="11"/>
        <v>0.13370725776931636</v>
      </c>
    </row>
    <row r="362" spans="7:8" ht="12.75">
      <c r="G362" s="43">
        <f t="shared" si="10"/>
        <v>0.07080000000000103</v>
      </c>
      <c r="H362" s="77">
        <f t="shared" si="11"/>
        <v>0.13524237205956524</v>
      </c>
    </row>
    <row r="363" spans="7:8" ht="12.75">
      <c r="G363" s="43">
        <f t="shared" si="10"/>
        <v>0.07090000000000103</v>
      </c>
      <c r="H363" s="77">
        <f t="shared" si="11"/>
        <v>0.13678968634264344</v>
      </c>
    </row>
    <row r="364" spans="7:8" ht="12.75">
      <c r="G364" s="43">
        <f t="shared" si="10"/>
        <v>0.07100000000000103</v>
      </c>
      <c r="H364" s="77">
        <f t="shared" si="11"/>
        <v>0.1383492454089552</v>
      </c>
    </row>
    <row r="365" spans="7:8" ht="12.75">
      <c r="G365" s="43">
        <f t="shared" si="10"/>
        <v>0.07110000000000104</v>
      </c>
      <c r="H365" s="77">
        <f t="shared" si="11"/>
        <v>0.13992109387491958</v>
      </c>
    </row>
    <row r="366" spans="7:8" ht="12.75">
      <c r="G366" s="43">
        <f t="shared" si="10"/>
        <v>0.07120000000000104</v>
      </c>
      <c r="H366" s="77">
        <f t="shared" si="11"/>
        <v>0.1415052761835227</v>
      </c>
    </row>
    <row r="367" spans="7:8" ht="12.75">
      <c r="G367" s="43">
        <f t="shared" si="10"/>
        <v>0.07130000000000104</v>
      </c>
      <c r="H367" s="77">
        <f t="shared" si="11"/>
        <v>0.14310183660602327</v>
      </c>
    </row>
    <row r="368" spans="7:8" ht="12.75">
      <c r="G368" s="43">
        <f t="shared" si="10"/>
        <v>0.07140000000000105</v>
      </c>
      <c r="H368" s="77">
        <f t="shared" si="11"/>
        <v>0.14471081923542783</v>
      </c>
    </row>
    <row r="369" spans="7:8" ht="12.75">
      <c r="G369" s="43">
        <f t="shared" si="10"/>
        <v>0.07150000000000105</v>
      </c>
      <c r="H369" s="77">
        <f t="shared" si="11"/>
        <v>0.1463322679929977</v>
      </c>
    </row>
    <row r="370" spans="7:8" ht="12.75">
      <c r="G370" s="43">
        <f t="shared" si="10"/>
        <v>0.07160000000000105</v>
      </c>
      <c r="H370" s="77">
        <f t="shared" si="11"/>
        <v>0.14796622661845937</v>
      </c>
    </row>
    <row r="371" spans="7:8" ht="12.75">
      <c r="G371" s="43">
        <f t="shared" si="10"/>
        <v>0.07170000000000105</v>
      </c>
      <c r="H371" s="77">
        <f t="shared" si="11"/>
        <v>0.1496127386769519</v>
      </c>
    </row>
    <row r="372" spans="7:8" ht="12.75">
      <c r="G372" s="43">
        <f t="shared" si="10"/>
        <v>0.07180000000000106</v>
      </c>
      <c r="H372" s="77">
        <f t="shared" si="11"/>
        <v>0.1512718475542716</v>
      </c>
    </row>
    <row r="373" spans="7:8" ht="12.75">
      <c r="G373" s="43">
        <f t="shared" si="10"/>
        <v>0.07190000000000106</v>
      </c>
      <c r="H373" s="77">
        <f t="shared" si="11"/>
        <v>0.15294359645626265</v>
      </c>
    </row>
    <row r="374" spans="7:8" ht="12.75">
      <c r="G374" s="43">
        <f t="shared" si="10"/>
        <v>0.07200000000000106</v>
      </c>
      <c r="H374" s="77">
        <f t="shared" si="11"/>
        <v>0.15462802840954382</v>
      </c>
    </row>
    <row r="375" spans="7:8" ht="12.75">
      <c r="G375" s="43">
        <f t="shared" si="10"/>
        <v>0.07210000000000107</v>
      </c>
      <c r="H375" s="77">
        <f t="shared" si="11"/>
        <v>0.15632518625802128</v>
      </c>
    </row>
    <row r="376" spans="7:8" ht="12.75">
      <c r="G376" s="43">
        <f t="shared" si="10"/>
        <v>0.07220000000000107</v>
      </c>
      <c r="H376" s="77">
        <f t="shared" si="11"/>
        <v>0.15803511266592807</v>
      </c>
    </row>
    <row r="377" spans="7:8" ht="12.75">
      <c r="G377" s="43">
        <f t="shared" si="10"/>
        <v>0.07230000000000107</v>
      </c>
      <c r="H377" s="77">
        <f t="shared" si="11"/>
        <v>0.15975785011312915</v>
      </c>
    </row>
    <row r="378" spans="7:8" ht="12.75">
      <c r="G378" s="43">
        <f t="shared" si="10"/>
        <v>0.07240000000000107</v>
      </c>
      <c r="H378" s="77">
        <f t="shared" si="11"/>
        <v>0.16149344089658513</v>
      </c>
    </row>
    <row r="379" spans="7:8" ht="12.75">
      <c r="G379" s="43">
        <f t="shared" si="10"/>
        <v>0.07250000000000108</v>
      </c>
      <c r="H379" s="77">
        <f t="shared" si="11"/>
        <v>0.16324192712910524</v>
      </c>
    </row>
    <row r="380" spans="7:8" ht="12.75">
      <c r="G380" s="43">
        <f t="shared" si="10"/>
        <v>0.07260000000000108</v>
      </c>
      <c r="H380" s="77">
        <f t="shared" si="11"/>
        <v>0.16500335073886951</v>
      </c>
    </row>
    <row r="381" spans="7:8" ht="12.75">
      <c r="G381" s="43">
        <f t="shared" si="10"/>
        <v>0.07270000000000108</v>
      </c>
      <c r="H381" s="77">
        <f t="shared" si="11"/>
        <v>0.16677775346877155</v>
      </c>
    </row>
    <row r="382" spans="7:8" ht="12.75">
      <c r="G382" s="43">
        <f t="shared" si="10"/>
        <v>0.07280000000000109</v>
      </c>
      <c r="H382" s="77">
        <f t="shared" si="11"/>
        <v>0.16856517687434014</v>
      </c>
    </row>
    <row r="383" spans="7:8" ht="12.75">
      <c r="G383" s="43">
        <f t="shared" si="10"/>
        <v>0.07290000000000109</v>
      </c>
      <c r="H383" s="77">
        <f t="shared" si="11"/>
        <v>0.1703656623253167</v>
      </c>
    </row>
    <row r="384" spans="7:8" ht="12.75">
      <c r="G384" s="43">
        <f t="shared" si="10"/>
        <v>0.07300000000000109</v>
      </c>
      <c r="H384" s="77">
        <f t="shared" si="11"/>
        <v>0.17217925100263187</v>
      </c>
    </row>
    <row r="385" spans="7:8" ht="12.75">
      <c r="G385" s="43">
        <f t="shared" si="10"/>
        <v>0.0731000000000011</v>
      </c>
      <c r="H385" s="77">
        <f t="shared" si="11"/>
        <v>0.17400598390016064</v>
      </c>
    </row>
    <row r="386" spans="7:8" ht="12.75">
      <c r="G386" s="43">
        <f t="shared" si="10"/>
        <v>0.0732000000000011</v>
      </c>
      <c r="H386" s="77">
        <f t="shared" si="11"/>
        <v>0.175845901822818</v>
      </c>
    </row>
    <row r="387" spans="7:8" ht="12.75">
      <c r="G387" s="43">
        <f t="shared" si="10"/>
        <v>0.0733000000000011</v>
      </c>
      <c r="H387" s="77">
        <f t="shared" si="11"/>
        <v>0.17769904538495318</v>
      </c>
    </row>
    <row r="388" spans="7:8" ht="12.75">
      <c r="G388" s="43">
        <f t="shared" si="10"/>
        <v>0.0734000000000011</v>
      </c>
      <c r="H388" s="77">
        <f t="shared" si="11"/>
        <v>0.17956545501084165</v>
      </c>
    </row>
    <row r="389" spans="7:8" ht="12.75">
      <c r="G389" s="43">
        <f t="shared" si="10"/>
        <v>0.0735000000000011</v>
      </c>
      <c r="H389" s="77">
        <f t="shared" si="11"/>
        <v>0.1814451709365752</v>
      </c>
    </row>
    <row r="390" spans="7:8" ht="12.75">
      <c r="G390" s="43">
        <f aca="true" t="shared" si="12" ref="G390:G453">G389+0.0001</f>
        <v>0.07360000000000111</v>
      </c>
      <c r="H390" s="77">
        <f aca="true" t="shared" si="13" ref="H390:H453">BlackScholesCall($C$7,$C$8,$C$9,$C$10,G390)</f>
        <v>0.18333823320420706</v>
      </c>
    </row>
    <row r="391" spans="7:8" ht="12.75">
      <c r="G391" s="43">
        <f t="shared" si="12"/>
        <v>0.07370000000000111</v>
      </c>
      <c r="H391" s="77">
        <f t="shared" si="13"/>
        <v>0.18524468166489427</v>
      </c>
    </row>
    <row r="392" spans="7:8" ht="12.75">
      <c r="G392" s="43">
        <f t="shared" si="12"/>
        <v>0.07380000000000111</v>
      </c>
      <c r="H392" s="77">
        <f t="shared" si="13"/>
        <v>0.18716455597757964</v>
      </c>
    </row>
    <row r="393" spans="7:8" ht="12.75">
      <c r="G393" s="43">
        <f t="shared" si="12"/>
        <v>0.07390000000000112</v>
      </c>
      <c r="H393" s="77">
        <f t="shared" si="13"/>
        <v>0.18909789560821544</v>
      </c>
    </row>
    <row r="394" spans="7:8" ht="12.75">
      <c r="G394" s="43">
        <f t="shared" si="12"/>
        <v>0.07400000000000112</v>
      </c>
      <c r="H394" s="77">
        <f t="shared" si="13"/>
        <v>0.1910447398296089</v>
      </c>
    </row>
    <row r="395" spans="7:8" ht="12.75">
      <c r="G395" s="43">
        <f t="shared" si="12"/>
        <v>0.07410000000000112</v>
      </c>
      <c r="H395" s="77">
        <f t="shared" si="13"/>
        <v>0.19300512772113088</v>
      </c>
    </row>
    <row r="396" spans="7:8" ht="12.75">
      <c r="G396" s="43">
        <f t="shared" si="12"/>
        <v>0.07420000000000113</v>
      </c>
      <c r="H396" s="77">
        <f t="shared" si="13"/>
        <v>0.19497909816687908</v>
      </c>
    </row>
    <row r="397" spans="7:8" ht="12.75">
      <c r="G397" s="43">
        <f t="shared" si="12"/>
        <v>0.07430000000000113</v>
      </c>
      <c r="H397" s="77">
        <f t="shared" si="13"/>
        <v>0.1969666898571809</v>
      </c>
    </row>
    <row r="398" spans="7:8" ht="12.75">
      <c r="G398" s="43">
        <f t="shared" si="12"/>
        <v>0.07440000000000113</v>
      </c>
      <c r="H398" s="77">
        <f t="shared" si="13"/>
        <v>0.19896794128569617</v>
      </c>
    </row>
    <row r="399" spans="7:8" ht="12.75">
      <c r="G399" s="43">
        <f t="shared" si="12"/>
        <v>0.07450000000000113</v>
      </c>
      <c r="H399" s="77">
        <f t="shared" si="13"/>
        <v>0.20098289075292897</v>
      </c>
    </row>
    <row r="400" spans="7:8" ht="12.75">
      <c r="G400" s="43">
        <f t="shared" si="12"/>
        <v>0.07460000000000114</v>
      </c>
      <c r="H400" s="77">
        <f t="shared" si="13"/>
        <v>0.20301157636045275</v>
      </c>
    </row>
    <row r="401" spans="7:8" ht="12.75">
      <c r="G401" s="43">
        <f t="shared" si="12"/>
        <v>0.07470000000000114</v>
      </c>
      <c r="H401" s="77">
        <f t="shared" si="13"/>
        <v>0.20505403601574734</v>
      </c>
    </row>
    <row r="402" spans="7:8" ht="12.75">
      <c r="G402" s="43">
        <f t="shared" si="12"/>
        <v>0.07480000000000114</v>
      </c>
      <c r="H402" s="77">
        <f t="shared" si="13"/>
        <v>0.20711030742736547</v>
      </c>
    </row>
    <row r="403" spans="7:8" ht="12.75">
      <c r="G403" s="43">
        <f t="shared" si="12"/>
        <v>0.07490000000000115</v>
      </c>
      <c r="H403" s="77">
        <f t="shared" si="13"/>
        <v>0.20918042810880877</v>
      </c>
    </row>
    <row r="404" spans="7:8" ht="12.75">
      <c r="G404" s="43">
        <f t="shared" si="12"/>
        <v>0.07500000000000115</v>
      </c>
      <c r="H404" s="77">
        <f t="shared" si="13"/>
        <v>0.21126443537470863</v>
      </c>
    </row>
    <row r="405" spans="7:8" ht="12.75">
      <c r="G405" s="43">
        <f t="shared" si="12"/>
        <v>0.07510000000000115</v>
      </c>
      <c r="H405" s="77">
        <f t="shared" si="13"/>
        <v>0.21336236634159889</v>
      </c>
    </row>
    <row r="406" spans="7:8" ht="12.75">
      <c r="G406" s="43">
        <f t="shared" si="12"/>
        <v>0.07520000000000115</v>
      </c>
      <c r="H406" s="77">
        <f t="shared" si="13"/>
        <v>0.2154742579285056</v>
      </c>
    </row>
    <row r="407" spans="7:8" ht="12.75">
      <c r="G407" s="43">
        <f t="shared" si="12"/>
        <v>0.07530000000000116</v>
      </c>
      <c r="H407" s="77">
        <f t="shared" si="13"/>
        <v>0.21760014685579065</v>
      </c>
    </row>
    <row r="408" spans="7:8" ht="12.75">
      <c r="G408" s="43">
        <f t="shared" si="12"/>
        <v>0.07540000000000116</v>
      </c>
      <c r="H408" s="77">
        <f t="shared" si="13"/>
        <v>0.2197400696439189</v>
      </c>
    </row>
    <row r="409" spans="7:8" ht="12.75">
      <c r="G409" s="43">
        <f t="shared" si="12"/>
        <v>0.07550000000000116</v>
      </c>
      <c r="H409" s="77">
        <f t="shared" si="13"/>
        <v>0.2218940626160446</v>
      </c>
    </row>
    <row r="410" spans="7:8" ht="12.75">
      <c r="G410" s="43">
        <f t="shared" si="12"/>
        <v>0.07560000000000117</v>
      </c>
      <c r="H410" s="77">
        <f t="shared" si="13"/>
        <v>0.22406216189390804</v>
      </c>
    </row>
    <row r="411" spans="7:8" ht="12.75">
      <c r="G411" s="43">
        <f t="shared" si="12"/>
        <v>0.07570000000000117</v>
      </c>
      <c r="H411" s="77">
        <f t="shared" si="13"/>
        <v>0.22624440340077712</v>
      </c>
    </row>
    <row r="412" spans="7:8" ht="12.75">
      <c r="G412" s="43">
        <f t="shared" si="12"/>
        <v>0.07580000000000117</v>
      </c>
      <c r="H412" s="77">
        <f t="shared" si="13"/>
        <v>0.2284408228600583</v>
      </c>
    </row>
    <row r="413" spans="7:8" ht="12.75">
      <c r="G413" s="43">
        <f t="shared" si="12"/>
        <v>0.07590000000000117</v>
      </c>
      <c r="H413" s="77">
        <f t="shared" si="13"/>
        <v>0.2306514557940389</v>
      </c>
    </row>
    <row r="414" spans="7:8" ht="12.75">
      <c r="G414" s="43">
        <f t="shared" si="12"/>
        <v>0.07600000000000118</v>
      </c>
      <c r="H414" s="77">
        <f t="shared" si="13"/>
        <v>0.2328763375255818</v>
      </c>
    </row>
    <row r="415" spans="7:8" ht="12.75">
      <c r="G415" s="43">
        <f t="shared" si="12"/>
        <v>0.07610000000000118</v>
      </c>
      <c r="H415" s="77">
        <f t="shared" si="13"/>
        <v>0.23511550317580543</v>
      </c>
    </row>
    <row r="416" spans="7:8" ht="12.75">
      <c r="G416" s="43">
        <f t="shared" si="12"/>
        <v>0.07620000000000118</v>
      </c>
      <c r="H416" s="77">
        <f t="shared" si="13"/>
        <v>0.23736898766599168</v>
      </c>
    </row>
    <row r="417" spans="7:8" ht="12.75">
      <c r="G417" s="43">
        <f t="shared" si="12"/>
        <v>0.07630000000000119</v>
      </c>
      <c r="H417" s="77">
        <f t="shared" si="13"/>
        <v>0.2396368257165733</v>
      </c>
    </row>
    <row r="418" spans="7:8" ht="12.75">
      <c r="G418" s="43">
        <f t="shared" si="12"/>
        <v>0.07640000000000119</v>
      </c>
      <c r="H418" s="77">
        <f t="shared" si="13"/>
        <v>0.24191905184522966</v>
      </c>
    </row>
    <row r="419" spans="7:8" ht="12.75">
      <c r="G419" s="43">
        <f t="shared" si="12"/>
        <v>0.07650000000000119</v>
      </c>
      <c r="H419" s="77">
        <f t="shared" si="13"/>
        <v>0.24421570037026896</v>
      </c>
    </row>
    <row r="420" spans="7:8" ht="12.75">
      <c r="G420" s="43">
        <f t="shared" si="12"/>
        <v>0.0766000000000012</v>
      </c>
      <c r="H420" s="77">
        <f t="shared" si="13"/>
        <v>0.24652680540694405</v>
      </c>
    </row>
    <row r="421" spans="7:8" ht="12.75">
      <c r="G421" s="43">
        <f t="shared" si="12"/>
        <v>0.0767000000000012</v>
      </c>
      <c r="H421" s="77">
        <f t="shared" si="13"/>
        <v>0.2488524008692501</v>
      </c>
    </row>
    <row r="422" spans="7:8" ht="12.75">
      <c r="G422" s="43">
        <f t="shared" si="12"/>
        <v>0.0768000000000012</v>
      </c>
      <c r="H422" s="77">
        <f t="shared" si="13"/>
        <v>0.2511925204700134</v>
      </c>
    </row>
    <row r="423" spans="7:8" ht="12.75">
      <c r="G423" s="43">
        <f t="shared" si="12"/>
        <v>0.0769000000000012</v>
      </c>
      <c r="H423" s="77">
        <f t="shared" si="13"/>
        <v>0.25354719772009204</v>
      </c>
    </row>
    <row r="424" spans="7:8" ht="12.75">
      <c r="G424" s="43">
        <f t="shared" si="12"/>
        <v>0.0770000000000012</v>
      </c>
      <c r="H424" s="77">
        <f t="shared" si="13"/>
        <v>0.2559164659270472</v>
      </c>
    </row>
    <row r="425" spans="7:8" ht="12.75">
      <c r="G425" s="43">
        <f t="shared" si="12"/>
        <v>0.07710000000000121</v>
      </c>
      <c r="H425" s="77">
        <f t="shared" si="13"/>
        <v>0.2583003581978822</v>
      </c>
    </row>
    <row r="426" spans="7:8" ht="12.75">
      <c r="G426" s="43">
        <f t="shared" si="12"/>
        <v>0.07720000000000121</v>
      </c>
      <c r="H426" s="77">
        <f t="shared" si="13"/>
        <v>0.26069890743654156</v>
      </c>
    </row>
    <row r="427" spans="7:8" ht="12.75">
      <c r="G427" s="43">
        <f t="shared" si="12"/>
        <v>0.07730000000000121</v>
      </c>
      <c r="H427" s="77">
        <f t="shared" si="13"/>
        <v>0.2631121463453887</v>
      </c>
    </row>
    <row r="428" spans="7:8" ht="12.75">
      <c r="G428" s="43">
        <f t="shared" si="12"/>
        <v>0.07740000000000122</v>
      </c>
      <c r="H428" s="77">
        <f t="shared" si="13"/>
        <v>0.26554010742368206</v>
      </c>
    </row>
    <row r="429" spans="7:8" ht="12.75">
      <c r="G429" s="43">
        <f t="shared" si="12"/>
        <v>0.07750000000000122</v>
      </c>
      <c r="H429" s="77">
        <f t="shared" si="13"/>
        <v>0.26798282296944365</v>
      </c>
    </row>
    <row r="430" spans="7:8" ht="12.75">
      <c r="G430" s="43">
        <f t="shared" si="12"/>
        <v>0.07760000000000122</v>
      </c>
      <c r="H430" s="77">
        <f t="shared" si="13"/>
        <v>0.27044032507680527</v>
      </c>
    </row>
    <row r="431" spans="7:8" ht="12.75">
      <c r="G431" s="43">
        <f t="shared" si="12"/>
        <v>0.07770000000000123</v>
      </c>
      <c r="H431" s="77">
        <f t="shared" si="13"/>
        <v>0.2729126456387867</v>
      </c>
    </row>
    <row r="432" spans="7:8" ht="12.75">
      <c r="G432" s="43">
        <f t="shared" si="12"/>
        <v>0.07780000000000123</v>
      </c>
      <c r="H432" s="77">
        <f t="shared" si="13"/>
        <v>0.2753998163450788</v>
      </c>
    </row>
    <row r="433" spans="7:8" ht="12.75">
      <c r="G433" s="43">
        <f t="shared" si="12"/>
        <v>0.07790000000000123</v>
      </c>
      <c r="H433" s="77">
        <f t="shared" si="13"/>
        <v>0.27790186868411837</v>
      </c>
    </row>
    <row r="434" spans="7:8" ht="12.75">
      <c r="G434" s="43">
        <f t="shared" si="12"/>
        <v>0.07800000000000124</v>
      </c>
      <c r="H434" s="77">
        <f t="shared" si="13"/>
        <v>0.2804188339400078</v>
      </c>
    </row>
    <row r="435" spans="7:8" ht="12.75">
      <c r="G435" s="43">
        <f t="shared" si="12"/>
        <v>0.07810000000000124</v>
      </c>
      <c r="H435" s="77">
        <f t="shared" si="13"/>
        <v>0.28295074319661495</v>
      </c>
    </row>
    <row r="436" spans="7:8" ht="12.75">
      <c r="G436" s="43">
        <f t="shared" si="12"/>
        <v>0.07820000000000124</v>
      </c>
      <c r="H436" s="77">
        <f t="shared" si="13"/>
        <v>0.2854976273335694</v>
      </c>
    </row>
    <row r="437" spans="7:8" ht="12.75">
      <c r="G437" s="43">
        <f t="shared" si="12"/>
        <v>0.07830000000000124</v>
      </c>
      <c r="H437" s="77">
        <f t="shared" si="13"/>
        <v>0.2880595170294775</v>
      </c>
    </row>
    <row r="438" spans="7:8" ht="12.75">
      <c r="G438" s="43">
        <f t="shared" si="12"/>
        <v>0.07840000000000125</v>
      </c>
      <c r="H438" s="77">
        <f t="shared" si="13"/>
        <v>0.2906364427601602</v>
      </c>
    </row>
    <row r="439" spans="7:8" ht="12.75">
      <c r="G439" s="43">
        <f t="shared" si="12"/>
        <v>0.07850000000000125</v>
      </c>
      <c r="H439" s="77">
        <f t="shared" si="13"/>
        <v>0.29322843479837957</v>
      </c>
    </row>
    <row r="440" spans="7:8" ht="12.75">
      <c r="G440" s="43">
        <f t="shared" si="12"/>
        <v>0.07860000000000125</v>
      </c>
      <c r="H440" s="77">
        <f t="shared" si="13"/>
        <v>0.29583552321655304</v>
      </c>
    </row>
    <row r="441" spans="7:8" ht="12.75">
      <c r="G441" s="43">
        <f t="shared" si="12"/>
        <v>0.07870000000000126</v>
      </c>
      <c r="H441" s="77">
        <f t="shared" si="13"/>
        <v>0.2984577378825719</v>
      </c>
    </row>
    <row r="442" spans="7:8" ht="12.75">
      <c r="G442" s="43">
        <f t="shared" si="12"/>
        <v>0.07880000000000126</v>
      </c>
      <c r="H442" s="77">
        <f t="shared" si="13"/>
        <v>0.30109510846448373</v>
      </c>
    </row>
    <row r="443" spans="7:8" ht="12.75">
      <c r="G443" s="43">
        <f t="shared" si="12"/>
        <v>0.07890000000000126</v>
      </c>
      <c r="H443" s="77">
        <f t="shared" si="13"/>
        <v>0.30374766442747614</v>
      </c>
    </row>
    <row r="444" spans="7:8" ht="12.75">
      <c r="G444" s="43">
        <f t="shared" si="12"/>
        <v>0.07900000000000126</v>
      </c>
      <c r="H444" s="77">
        <f t="shared" si="13"/>
        <v>0.30641543503499236</v>
      </c>
    </row>
    <row r="445" spans="7:8" ht="12.75">
      <c r="G445" s="43">
        <f t="shared" si="12"/>
        <v>0.07910000000000127</v>
      </c>
      <c r="H445" s="77">
        <f t="shared" si="13"/>
        <v>0.3090984493482587</v>
      </c>
    </row>
    <row r="446" spans="7:8" ht="12.75">
      <c r="G446" s="43">
        <f t="shared" si="12"/>
        <v>0.07920000000000127</v>
      </c>
      <c r="H446" s="77">
        <f t="shared" si="13"/>
        <v>0.3117967362272758</v>
      </c>
    </row>
    <row r="447" spans="7:8" ht="12.75">
      <c r="G447" s="43">
        <f t="shared" si="12"/>
        <v>0.07930000000000127</v>
      </c>
      <c r="H447" s="77">
        <f t="shared" si="13"/>
        <v>0.3145103243319163</v>
      </c>
    </row>
    <row r="448" spans="7:8" ht="12.75">
      <c r="G448" s="43">
        <f t="shared" si="12"/>
        <v>0.07940000000000128</v>
      </c>
      <c r="H448" s="77">
        <f t="shared" si="13"/>
        <v>0.3172392421182231</v>
      </c>
    </row>
    <row r="449" spans="7:8" ht="12.75">
      <c r="G449" s="43">
        <f t="shared" si="12"/>
        <v>0.07950000000000128</v>
      </c>
      <c r="H449" s="77">
        <f t="shared" si="13"/>
        <v>0.31998351784233847</v>
      </c>
    </row>
    <row r="450" spans="7:8" ht="12.75">
      <c r="G450" s="43">
        <f t="shared" si="12"/>
        <v>0.07960000000000128</v>
      </c>
      <c r="H450" s="77">
        <f t="shared" si="13"/>
        <v>0.3227431795605469</v>
      </c>
    </row>
    <row r="451" spans="7:8" ht="12.75">
      <c r="G451" s="43">
        <f t="shared" si="12"/>
        <v>0.07970000000000128</v>
      </c>
      <c r="H451" s="77">
        <f t="shared" si="13"/>
        <v>0.32551825512653565</v>
      </c>
    </row>
    <row r="452" spans="7:8" ht="12.75">
      <c r="G452" s="43">
        <f t="shared" si="12"/>
        <v>0.07980000000000129</v>
      </c>
      <c r="H452" s="77">
        <f t="shared" si="13"/>
        <v>0.32830877219292987</v>
      </c>
    </row>
    <row r="453" spans="7:8" ht="12.75">
      <c r="G453" s="43">
        <f t="shared" si="12"/>
        <v>0.07990000000000129</v>
      </c>
      <c r="H453" s="77">
        <f t="shared" si="13"/>
        <v>0.3311147582141203</v>
      </c>
    </row>
    <row r="454" spans="7:8" ht="12.75">
      <c r="G454" s="43">
        <f aca="true" t="shared" si="14" ref="G454:G517">G453+0.0001</f>
        <v>0.08000000000000129</v>
      </c>
      <c r="H454" s="77">
        <f aca="true" t="shared" si="15" ref="H454:H517">BlackScholesCall($C$7,$C$8,$C$9,$C$10,G454)</f>
        <v>0.3339362404426609</v>
      </c>
    </row>
    <row r="455" spans="7:8" ht="12.75">
      <c r="G455" s="43">
        <f t="shared" si="14"/>
        <v>0.0801000000000013</v>
      </c>
      <c r="H455" s="77">
        <f t="shared" si="15"/>
        <v>0.3367732459304271</v>
      </c>
    </row>
    <row r="456" spans="7:8" ht="12.75">
      <c r="G456" s="43">
        <f t="shared" si="14"/>
        <v>0.0802000000000013</v>
      </c>
      <c r="H456" s="77">
        <f t="shared" si="15"/>
        <v>0.33962580153110267</v>
      </c>
    </row>
    <row r="457" spans="7:8" ht="12.75">
      <c r="G457" s="43">
        <f t="shared" si="14"/>
        <v>0.0803000000000013</v>
      </c>
      <c r="H457" s="77">
        <f t="shared" si="15"/>
        <v>0.34249393389706384</v>
      </c>
    </row>
    <row r="458" spans="7:8" ht="12.75">
      <c r="G458" s="43">
        <f t="shared" si="14"/>
        <v>0.0804000000000013</v>
      </c>
      <c r="H458" s="77">
        <f t="shared" si="15"/>
        <v>0.34537766948278303</v>
      </c>
    </row>
    <row r="459" spans="7:8" ht="12.75">
      <c r="G459" s="43">
        <f t="shared" si="14"/>
        <v>0.0805000000000013</v>
      </c>
      <c r="H459" s="77">
        <f t="shared" si="15"/>
        <v>0.3482770345424022</v>
      </c>
    </row>
    <row r="460" spans="7:8" ht="12.75">
      <c r="G460" s="43">
        <f t="shared" si="14"/>
        <v>0.08060000000000131</v>
      </c>
      <c r="H460" s="77">
        <f t="shared" si="15"/>
        <v>0.3511920551309231</v>
      </c>
    </row>
    <row r="461" spans="7:8" ht="12.75">
      <c r="G461" s="43">
        <f t="shared" si="14"/>
        <v>0.08070000000000131</v>
      </c>
      <c r="H461" s="77">
        <f t="shared" si="15"/>
        <v>0.3541227571054897</v>
      </c>
    </row>
    <row r="462" spans="7:8" ht="12.75">
      <c r="G462" s="43">
        <f t="shared" si="14"/>
        <v>0.08080000000000132</v>
      </c>
      <c r="H462" s="77">
        <f t="shared" si="15"/>
        <v>0.3570691661240417</v>
      </c>
    </row>
    <row r="463" spans="7:8" ht="12.75">
      <c r="G463" s="43">
        <f t="shared" si="14"/>
        <v>0.08090000000000132</v>
      </c>
      <c r="H463" s="77">
        <f t="shared" si="15"/>
        <v>0.36003130764682467</v>
      </c>
    </row>
    <row r="464" spans="7:8" ht="12.75">
      <c r="G464" s="43">
        <f t="shared" si="14"/>
        <v>0.08100000000000132</v>
      </c>
      <c r="H464" s="77">
        <f t="shared" si="15"/>
        <v>0.3630092069359314</v>
      </c>
    </row>
    <row r="465" spans="7:8" ht="12.75">
      <c r="G465" s="43">
        <f t="shared" si="14"/>
        <v>0.08110000000000132</v>
      </c>
      <c r="H465" s="77">
        <f t="shared" si="15"/>
        <v>0.3660028890550251</v>
      </c>
    </row>
    <row r="466" spans="7:8" ht="12.75">
      <c r="G466" s="43">
        <f t="shared" si="14"/>
        <v>0.08120000000000133</v>
      </c>
      <c r="H466" s="77">
        <f t="shared" si="15"/>
        <v>0.3690123788720996</v>
      </c>
    </row>
    <row r="467" spans="7:8" ht="12.75">
      <c r="G467" s="43">
        <f t="shared" si="14"/>
        <v>0.08130000000000133</v>
      </c>
      <c r="H467" s="77">
        <f t="shared" si="15"/>
        <v>0.37203770105556444</v>
      </c>
    </row>
    <row r="468" spans="7:8" ht="12.75">
      <c r="G468" s="43">
        <f t="shared" si="14"/>
        <v>0.08140000000000133</v>
      </c>
      <c r="H468" s="77">
        <f t="shared" si="15"/>
        <v>0.37507888008012813</v>
      </c>
    </row>
    <row r="469" spans="7:8" ht="12.75">
      <c r="G469" s="43">
        <f t="shared" si="14"/>
        <v>0.08150000000000134</v>
      </c>
      <c r="H469" s="77">
        <f t="shared" si="15"/>
        <v>0.3781359402211599</v>
      </c>
    </row>
    <row r="470" spans="7:8" ht="12.75">
      <c r="G470" s="43">
        <f t="shared" si="14"/>
        <v>0.08160000000000134</v>
      </c>
      <c r="H470" s="77">
        <f t="shared" si="15"/>
        <v>0.38120890555899933</v>
      </c>
    </row>
    <row r="471" spans="7:8" ht="12.75">
      <c r="G471" s="43">
        <f t="shared" si="14"/>
        <v>0.08170000000000134</v>
      </c>
      <c r="H471" s="77">
        <f t="shared" si="15"/>
        <v>0.3842977999784196</v>
      </c>
    </row>
    <row r="472" spans="7:8" ht="12.75">
      <c r="G472" s="43">
        <f t="shared" si="14"/>
        <v>0.08180000000000134</v>
      </c>
      <c r="H472" s="77">
        <f t="shared" si="15"/>
        <v>0.38740264716814465</v>
      </c>
    </row>
    <row r="473" spans="7:8" ht="12.75">
      <c r="G473" s="43">
        <f t="shared" si="14"/>
        <v>0.08190000000000135</v>
      </c>
      <c r="H473" s="77">
        <f t="shared" si="15"/>
        <v>0.39052347062195736</v>
      </c>
    </row>
    <row r="474" spans="7:8" ht="12.75">
      <c r="G474" s="43">
        <f t="shared" si="14"/>
        <v>0.08200000000000135</v>
      </c>
      <c r="H474" s="77">
        <f t="shared" si="15"/>
        <v>0.39366029363804955</v>
      </c>
    </row>
    <row r="475" spans="7:8" ht="12.75">
      <c r="G475" s="43">
        <f t="shared" si="14"/>
        <v>0.08210000000000135</v>
      </c>
      <c r="H475" s="77">
        <f t="shared" si="15"/>
        <v>0.39681313932121753</v>
      </c>
    </row>
    <row r="476" spans="7:8" ht="12.75">
      <c r="G476" s="43">
        <f t="shared" si="14"/>
        <v>0.08220000000000136</v>
      </c>
      <c r="H476" s="77">
        <f t="shared" si="15"/>
        <v>0.3999820305810182</v>
      </c>
    </row>
    <row r="477" spans="7:8" ht="12.75">
      <c r="G477" s="43">
        <f t="shared" si="14"/>
        <v>0.08230000000000136</v>
      </c>
      <c r="H477" s="77">
        <f t="shared" si="15"/>
        <v>0.40316699013354196</v>
      </c>
    </row>
    <row r="478" spans="7:8" ht="12.75">
      <c r="G478" s="43">
        <f t="shared" si="14"/>
        <v>0.08240000000000136</v>
      </c>
      <c r="H478" s="77">
        <f t="shared" si="15"/>
        <v>0.40636804050204844</v>
      </c>
    </row>
    <row r="479" spans="7:8" ht="12.75">
      <c r="G479" s="43">
        <f t="shared" si="14"/>
        <v>0.08250000000000136</v>
      </c>
      <c r="H479" s="77">
        <f t="shared" si="15"/>
        <v>0.40958520401468235</v>
      </c>
    </row>
    <row r="480" spans="7:8" ht="12.75">
      <c r="G480" s="43">
        <f t="shared" si="14"/>
        <v>0.08260000000000137</v>
      </c>
      <c r="H480" s="77">
        <f t="shared" si="15"/>
        <v>0.41281850280955723</v>
      </c>
    </row>
    <row r="481" spans="7:8" ht="12.75">
      <c r="G481" s="43">
        <f t="shared" si="14"/>
        <v>0.08270000000000137</v>
      </c>
      <c r="H481" s="77">
        <f t="shared" si="15"/>
        <v>0.416067958830439</v>
      </c>
    </row>
    <row r="482" spans="7:8" ht="12.75">
      <c r="G482" s="43">
        <f t="shared" si="14"/>
        <v>0.08280000000000137</v>
      </c>
      <c r="H482" s="77">
        <f t="shared" si="15"/>
        <v>0.4193335938287994</v>
      </c>
    </row>
    <row r="483" spans="7:8" ht="12.75">
      <c r="G483" s="43">
        <f t="shared" si="14"/>
        <v>0.08290000000000138</v>
      </c>
      <c r="H483" s="77">
        <f t="shared" si="15"/>
        <v>0.422615429367454</v>
      </c>
    </row>
    <row r="484" spans="7:8" ht="12.75">
      <c r="G484" s="43">
        <f t="shared" si="14"/>
        <v>0.08300000000000138</v>
      </c>
      <c r="H484" s="77">
        <f t="shared" si="15"/>
        <v>0.4259134868143377</v>
      </c>
    </row>
    <row r="485" spans="7:8" ht="12.75">
      <c r="G485" s="43">
        <f t="shared" si="14"/>
        <v>0.08310000000000138</v>
      </c>
      <c r="H485" s="77">
        <f t="shared" si="15"/>
        <v>0.4292277873487187</v>
      </c>
    </row>
    <row r="486" spans="7:8" ht="12.75">
      <c r="G486" s="43">
        <f t="shared" si="14"/>
        <v>0.08320000000000138</v>
      </c>
      <c r="H486" s="77">
        <f t="shared" si="15"/>
        <v>0.43255835195848036</v>
      </c>
    </row>
    <row r="487" spans="7:8" ht="12.75">
      <c r="G487" s="43">
        <f t="shared" si="14"/>
        <v>0.08330000000000139</v>
      </c>
      <c r="H487" s="77">
        <f t="shared" si="15"/>
        <v>0.4359052014425089</v>
      </c>
    </row>
    <row r="488" spans="7:8" ht="12.75">
      <c r="G488" s="43">
        <f t="shared" si="14"/>
        <v>0.08340000000000139</v>
      </c>
      <c r="H488" s="77">
        <f t="shared" si="15"/>
        <v>0.4392683564091939</v>
      </c>
    </row>
    <row r="489" spans="7:8" ht="12.75">
      <c r="G489" s="43">
        <f t="shared" si="14"/>
        <v>0.08350000000000139</v>
      </c>
      <c r="H489" s="77">
        <f t="shared" si="15"/>
        <v>0.4426478372782334</v>
      </c>
    </row>
    <row r="490" spans="7:8" ht="12.75">
      <c r="G490" s="43">
        <f t="shared" si="14"/>
        <v>0.0836000000000014</v>
      </c>
      <c r="H490" s="77">
        <f t="shared" si="15"/>
        <v>0.4460436642801895</v>
      </c>
    </row>
    <row r="491" spans="7:8" ht="12.75">
      <c r="G491" s="43">
        <f t="shared" si="14"/>
        <v>0.0837000000000014</v>
      </c>
      <c r="H491" s="77">
        <f t="shared" si="15"/>
        <v>0.44945585745787753</v>
      </c>
    </row>
    <row r="492" spans="7:8" ht="12.75">
      <c r="G492" s="43">
        <f t="shared" si="14"/>
        <v>0.0838000000000014</v>
      </c>
      <c r="H492" s="77">
        <f t="shared" si="15"/>
        <v>0.45288443666617795</v>
      </c>
    </row>
    <row r="493" spans="7:8" ht="12.75">
      <c r="G493" s="43">
        <f t="shared" si="14"/>
        <v>0.0839000000000014</v>
      </c>
      <c r="H493" s="77">
        <f t="shared" si="15"/>
        <v>0.45632942157159206</v>
      </c>
    </row>
    <row r="494" spans="7:8" ht="12.75">
      <c r="G494" s="43">
        <f t="shared" si="14"/>
        <v>0.0840000000000014</v>
      </c>
      <c r="H494" s="77">
        <f t="shared" si="15"/>
        <v>0.45979083165525836</v>
      </c>
    </row>
    <row r="495" spans="7:8" ht="12.75">
      <c r="G495" s="43">
        <f t="shared" si="14"/>
        <v>0.08410000000000141</v>
      </c>
      <c r="H495" s="77">
        <f t="shared" si="15"/>
        <v>0.4632686862095916</v>
      </c>
    </row>
    <row r="496" spans="7:8" ht="12.75">
      <c r="G496" s="43">
        <f t="shared" si="14"/>
        <v>0.08420000000000141</v>
      </c>
      <c r="H496" s="77">
        <f t="shared" si="15"/>
        <v>0.4667630043429334</v>
      </c>
    </row>
    <row r="497" spans="7:8" ht="12.75">
      <c r="G497" s="43">
        <f t="shared" si="14"/>
        <v>0.08430000000000142</v>
      </c>
      <c r="H497" s="77">
        <f t="shared" si="15"/>
        <v>0.4702738049774098</v>
      </c>
    </row>
    <row r="498" spans="7:8" ht="12.75">
      <c r="G498" s="43">
        <f t="shared" si="14"/>
        <v>0.08440000000000142</v>
      </c>
      <c r="H498" s="77">
        <f t="shared" si="15"/>
        <v>0.4738011068501464</v>
      </c>
    </row>
    <row r="499" spans="7:8" ht="12.75">
      <c r="G499" s="43">
        <f t="shared" si="14"/>
        <v>0.08450000000000142</v>
      </c>
      <c r="H499" s="77">
        <f t="shared" si="15"/>
        <v>0.47734492851209964</v>
      </c>
    </row>
    <row r="500" spans="7:8" ht="12.75">
      <c r="G500" s="43">
        <f t="shared" si="14"/>
        <v>0.08460000000000142</v>
      </c>
      <c r="H500" s="77">
        <f t="shared" si="15"/>
        <v>0.48090528833187207</v>
      </c>
    </row>
    <row r="501" spans="7:8" ht="12.75">
      <c r="G501" s="43">
        <f t="shared" si="14"/>
        <v>0.08470000000000143</v>
      </c>
      <c r="H501" s="77">
        <f t="shared" si="15"/>
        <v>0.48448220449321155</v>
      </c>
    </row>
    <row r="502" spans="7:8" ht="12.75">
      <c r="G502" s="43">
        <f t="shared" si="14"/>
        <v>0.08480000000000143</v>
      </c>
      <c r="H502" s="77">
        <f t="shared" si="15"/>
        <v>0.48807569499706105</v>
      </c>
    </row>
    <row r="503" spans="7:8" ht="12.75">
      <c r="G503" s="43">
        <f t="shared" si="14"/>
        <v>0.08490000000000143</v>
      </c>
      <c r="H503" s="77">
        <f t="shared" si="15"/>
        <v>0.49168577766100086</v>
      </c>
    </row>
    <row r="504" spans="7:8" ht="12.75">
      <c r="G504" s="43">
        <f t="shared" si="14"/>
        <v>0.08500000000000144</v>
      </c>
      <c r="H504" s="77">
        <f t="shared" si="15"/>
        <v>0.49531247012149393</v>
      </c>
    </row>
    <row r="505" spans="7:8" ht="12.75">
      <c r="G505" s="43">
        <f t="shared" si="14"/>
        <v>0.08510000000000144</v>
      </c>
      <c r="H505" s="77">
        <f t="shared" si="15"/>
        <v>0.49895578983150557</v>
      </c>
    </row>
    <row r="506" spans="7:8" ht="12.75">
      <c r="G506" s="43">
        <f t="shared" si="14"/>
        <v>0.08520000000000144</v>
      </c>
      <c r="H506" s="77">
        <f t="shared" si="15"/>
        <v>0.502615754064049</v>
      </c>
    </row>
    <row r="507" spans="7:8" ht="12.75">
      <c r="G507" s="43">
        <f t="shared" si="14"/>
        <v>0.08530000000000144</v>
      </c>
      <c r="H507" s="77">
        <f t="shared" si="15"/>
        <v>0.5062923799108745</v>
      </c>
    </row>
    <row r="508" spans="7:8" ht="12.75">
      <c r="G508" s="43">
        <f t="shared" si="14"/>
        <v>0.08540000000000145</v>
      </c>
      <c r="H508" s="77">
        <f t="shared" si="15"/>
        <v>0.5099856842827251</v>
      </c>
    </row>
    <row r="509" spans="7:8" ht="12.75">
      <c r="G509" s="43">
        <f t="shared" si="14"/>
        <v>0.08550000000000145</v>
      </c>
      <c r="H509" s="77">
        <f t="shared" si="15"/>
        <v>0.5136956839116031</v>
      </c>
    </row>
    <row r="510" spans="7:8" ht="12.75">
      <c r="G510" s="43">
        <f t="shared" si="14"/>
        <v>0.08560000000000145</v>
      </c>
      <c r="H510" s="77">
        <f t="shared" si="15"/>
        <v>0.5174223953492572</v>
      </c>
    </row>
    <row r="511" spans="7:8" ht="12.75">
      <c r="G511" s="43">
        <f t="shared" si="14"/>
        <v>0.08570000000000146</v>
      </c>
      <c r="H511" s="77">
        <f t="shared" si="15"/>
        <v>0.5211658349690929</v>
      </c>
    </row>
    <row r="512" spans="7:8" ht="12.75">
      <c r="G512" s="43">
        <f t="shared" si="14"/>
        <v>0.08580000000000146</v>
      </c>
      <c r="H512" s="77">
        <f t="shared" si="15"/>
        <v>0.5249260189664824</v>
      </c>
    </row>
    <row r="513" spans="7:8" ht="12.75">
      <c r="G513" s="43">
        <f t="shared" si="14"/>
        <v>0.08590000000000146</v>
      </c>
      <c r="H513" s="77">
        <f t="shared" si="15"/>
        <v>0.5287029633586044</v>
      </c>
    </row>
    <row r="514" spans="7:8" ht="12.75">
      <c r="G514" s="43">
        <f t="shared" si="14"/>
        <v>0.08600000000000146</v>
      </c>
      <c r="H514" s="77">
        <f t="shared" si="15"/>
        <v>0.5324966839852081</v>
      </c>
    </row>
    <row r="515" spans="7:8" ht="12.75">
      <c r="G515" s="43">
        <f t="shared" si="14"/>
        <v>0.08610000000000147</v>
      </c>
      <c r="H515" s="77">
        <f t="shared" si="15"/>
        <v>0.5363071965098527</v>
      </c>
    </row>
    <row r="516" spans="7:8" ht="12.75">
      <c r="G516" s="43">
        <f t="shared" si="14"/>
        <v>0.08620000000000147</v>
      </c>
      <c r="H516" s="77">
        <f t="shared" si="15"/>
        <v>0.5401345164189593</v>
      </c>
    </row>
    <row r="517" spans="7:8" ht="12.75">
      <c r="G517" s="43">
        <f t="shared" si="14"/>
        <v>0.08630000000000147</v>
      </c>
      <c r="H517" s="77">
        <f t="shared" si="15"/>
        <v>0.5439786590237503</v>
      </c>
    </row>
    <row r="518" spans="7:8" ht="12.75">
      <c r="G518" s="43">
        <f>G517+0.0001</f>
        <v>0.08640000000000148</v>
      </c>
      <c r="H518" s="77">
        <f aca="true" t="shared" si="16" ref="H518:H581">BlackScholesCall($C$7,$C$8,$C$9,$C$10,G518)</f>
        <v>0.5478396394615217</v>
      </c>
    </row>
    <row r="519" spans="7:8" ht="12.75">
      <c r="G519" s="43">
        <f aca="true" t="shared" si="17" ref="G519:G582">G518+0.0001</f>
        <v>0.08650000000000148</v>
      </c>
      <c r="H519" s="77">
        <f t="shared" si="16"/>
        <v>0.551717472692701</v>
      </c>
    </row>
    <row r="520" spans="7:8" ht="12.75">
      <c r="G520" s="43">
        <f t="shared" si="17"/>
        <v>0.08660000000000148</v>
      </c>
      <c r="H520" s="77">
        <f t="shared" si="16"/>
        <v>0.5556121735056578</v>
      </c>
    </row>
    <row r="521" spans="7:8" ht="12.75">
      <c r="G521" s="43">
        <f t="shared" si="17"/>
        <v>0.08670000000000148</v>
      </c>
      <c r="H521" s="77">
        <f t="shared" si="16"/>
        <v>0.5595237565134781</v>
      </c>
    </row>
    <row r="522" spans="7:8" ht="12.75">
      <c r="G522" s="43">
        <f t="shared" si="17"/>
        <v>0.08680000000000149</v>
      </c>
      <c r="H522" s="77">
        <f t="shared" si="16"/>
        <v>0.5634522361574668</v>
      </c>
    </row>
    <row r="523" spans="7:8" ht="12.75">
      <c r="G523" s="43">
        <f t="shared" si="17"/>
        <v>0.08690000000000149</v>
      </c>
      <c r="H523" s="77">
        <f t="shared" si="16"/>
        <v>0.5673976267063097</v>
      </c>
    </row>
    <row r="524" spans="7:8" ht="12.75">
      <c r="G524" s="43">
        <f t="shared" si="17"/>
        <v>0.08700000000000149</v>
      </c>
      <c r="H524" s="77">
        <f t="shared" si="16"/>
        <v>0.5713599422563789</v>
      </c>
    </row>
    <row r="525" spans="7:8" ht="12.75">
      <c r="G525" s="43">
        <f t="shared" si="17"/>
        <v>0.0871000000000015</v>
      </c>
      <c r="H525" s="77">
        <f t="shared" si="16"/>
        <v>0.5753391967323651</v>
      </c>
    </row>
    <row r="526" spans="7:8" ht="12.75">
      <c r="G526" s="43">
        <f t="shared" si="17"/>
        <v>0.0872000000000015</v>
      </c>
      <c r="H526" s="77">
        <f t="shared" si="16"/>
        <v>0.5793354038898926</v>
      </c>
    </row>
    <row r="527" spans="7:8" ht="12.75">
      <c r="G527" s="43">
        <f t="shared" si="17"/>
        <v>0.0873000000000015</v>
      </c>
      <c r="H527" s="77">
        <f t="shared" si="16"/>
        <v>0.5833485773119662</v>
      </c>
    </row>
    <row r="528" spans="7:8" ht="12.75">
      <c r="G528" s="43">
        <f t="shared" si="17"/>
        <v>0.0874000000000015</v>
      </c>
      <c r="H528" s="77">
        <f t="shared" si="16"/>
        <v>0.5873787304135405</v>
      </c>
    </row>
    <row r="529" spans="7:8" ht="12.75">
      <c r="G529" s="43">
        <f t="shared" si="17"/>
        <v>0.08750000000000151</v>
      </c>
      <c r="H529" s="77">
        <f t="shared" si="16"/>
        <v>0.5914258764396365</v>
      </c>
    </row>
    <row r="530" spans="7:8" ht="12.75">
      <c r="G530" s="43">
        <f t="shared" si="17"/>
        <v>0.08760000000000151</v>
      </c>
      <c r="H530" s="77">
        <f t="shared" si="16"/>
        <v>0.5954900284678573</v>
      </c>
    </row>
    <row r="531" spans="7:8" ht="12.75">
      <c r="G531" s="43">
        <f t="shared" si="17"/>
        <v>0.08770000000000151</v>
      </c>
      <c r="H531" s="77">
        <f t="shared" si="16"/>
        <v>0.5995711994058652</v>
      </c>
    </row>
    <row r="532" spans="7:8" ht="12.75">
      <c r="G532" s="43">
        <f t="shared" si="17"/>
        <v>0.08780000000000152</v>
      </c>
      <c r="H532" s="77">
        <f t="shared" si="16"/>
        <v>0.6036694019954609</v>
      </c>
    </row>
    <row r="533" spans="7:8" ht="12.75">
      <c r="G533" s="43">
        <f t="shared" si="17"/>
        <v>0.08790000000000152</v>
      </c>
      <c r="H533" s="77">
        <f t="shared" si="16"/>
        <v>0.6077846488114389</v>
      </c>
    </row>
    <row r="534" spans="7:8" ht="12.75">
      <c r="G534" s="43">
        <f t="shared" si="17"/>
        <v>0.08800000000000152</v>
      </c>
      <c r="H534" s="77">
        <f t="shared" si="16"/>
        <v>0.6119169522621632</v>
      </c>
    </row>
    <row r="535" spans="7:8" ht="12.75">
      <c r="G535" s="43">
        <f t="shared" si="17"/>
        <v>0.08810000000000152</v>
      </c>
      <c r="H535" s="77">
        <f t="shared" si="16"/>
        <v>0.6160663245891058</v>
      </c>
    </row>
    <row r="536" spans="7:8" ht="12.75">
      <c r="G536" s="43">
        <f t="shared" si="17"/>
        <v>0.08820000000000153</v>
      </c>
      <c r="H536" s="77">
        <f t="shared" si="16"/>
        <v>0.6202327778697523</v>
      </c>
    </row>
    <row r="537" spans="7:8" ht="12.75">
      <c r="G537" s="43">
        <f t="shared" si="17"/>
        <v>0.08830000000000153</v>
      </c>
      <c r="H537" s="77">
        <f t="shared" si="16"/>
        <v>0.624416324017858</v>
      </c>
    </row>
    <row r="538" spans="7:8" ht="12.75">
      <c r="G538" s="43">
        <f t="shared" si="17"/>
        <v>0.08840000000000153</v>
      </c>
      <c r="H538" s="77">
        <f t="shared" si="16"/>
        <v>0.6286169747807833</v>
      </c>
    </row>
    <row r="539" spans="7:8" ht="12.75">
      <c r="G539" s="43">
        <f t="shared" si="17"/>
        <v>0.08850000000000154</v>
      </c>
      <c r="H539" s="77">
        <f t="shared" si="16"/>
        <v>0.632834741744766</v>
      </c>
    </row>
    <row r="540" spans="7:8" ht="12.75">
      <c r="G540" s="43">
        <f t="shared" si="17"/>
        <v>0.08860000000000154</v>
      </c>
      <c r="H540" s="77">
        <f t="shared" si="16"/>
        <v>0.6370696363319865</v>
      </c>
    </row>
    <row r="541" spans="7:8" ht="12.75">
      <c r="G541" s="43">
        <f t="shared" si="17"/>
        <v>0.08870000000000154</v>
      </c>
      <c r="H541" s="77">
        <f t="shared" si="16"/>
        <v>0.6413216698026503</v>
      </c>
    </row>
    <row r="542" spans="7:8" ht="12.75">
      <c r="G542" s="43">
        <f t="shared" si="17"/>
        <v>0.08880000000000154</v>
      </c>
      <c r="H542" s="77">
        <f t="shared" si="16"/>
        <v>0.6455908532548165</v>
      </c>
    </row>
    <row r="543" spans="7:8" ht="12.75">
      <c r="G543" s="43">
        <f t="shared" si="17"/>
        <v>0.08890000000000155</v>
      </c>
      <c r="H543" s="77">
        <f t="shared" si="16"/>
        <v>0.6498771976265871</v>
      </c>
    </row>
    <row r="544" spans="7:8" ht="12.75">
      <c r="G544" s="43">
        <f t="shared" si="17"/>
        <v>0.08900000000000155</v>
      </c>
      <c r="H544" s="77">
        <f t="shared" si="16"/>
        <v>0.6541807136940392</v>
      </c>
    </row>
    <row r="545" spans="7:8" ht="12.75">
      <c r="G545" s="43">
        <f t="shared" si="17"/>
        <v>0.08910000000000155</v>
      </c>
      <c r="H545" s="77">
        <f t="shared" si="16"/>
        <v>0.6585014120751183</v>
      </c>
    </row>
    <row r="546" spans="7:8" ht="12.75">
      <c r="G546" s="43">
        <f t="shared" si="17"/>
        <v>0.08920000000000156</v>
      </c>
      <c r="H546" s="77">
        <f t="shared" si="16"/>
        <v>0.6628393032274076</v>
      </c>
    </row>
    <row r="547" spans="7:8" ht="12.75">
      <c r="G547" s="43">
        <f t="shared" si="17"/>
        <v>0.08930000000000156</v>
      </c>
      <c r="H547" s="77">
        <f t="shared" si="16"/>
        <v>0.6671943974495207</v>
      </c>
    </row>
    <row r="548" spans="7:8" ht="12.75">
      <c r="G548" s="43">
        <f t="shared" si="17"/>
        <v>0.08940000000000156</v>
      </c>
      <c r="H548" s="77">
        <f t="shared" si="16"/>
        <v>0.6715667048819185</v>
      </c>
    </row>
    <row r="549" spans="7:8" ht="12.75">
      <c r="G549" s="43">
        <f t="shared" si="17"/>
        <v>0.08950000000000156</v>
      </c>
      <c r="H549" s="77">
        <f t="shared" si="16"/>
        <v>0.6759562355090054</v>
      </c>
    </row>
    <row r="550" spans="7:8" ht="12.75">
      <c r="G550" s="43">
        <f t="shared" si="17"/>
        <v>0.08960000000000157</v>
      </c>
      <c r="H550" s="77">
        <f t="shared" si="16"/>
        <v>0.6803629991558751</v>
      </c>
    </row>
    <row r="551" spans="7:8" ht="12.75">
      <c r="G551" s="43">
        <f t="shared" si="17"/>
        <v>0.08970000000000157</v>
      </c>
      <c r="H551" s="77">
        <f t="shared" si="16"/>
        <v>0.6847870054925806</v>
      </c>
    </row>
    <row r="552" spans="7:8" ht="12.75">
      <c r="G552" s="43">
        <f t="shared" si="17"/>
        <v>0.08980000000000157</v>
      </c>
      <c r="H552" s="77">
        <f t="shared" si="16"/>
        <v>0.6892282640345897</v>
      </c>
    </row>
    <row r="553" spans="7:8" ht="12.75">
      <c r="G553" s="43">
        <f t="shared" si="17"/>
        <v>0.08990000000000158</v>
      </c>
      <c r="H553" s="77">
        <f t="shared" si="16"/>
        <v>0.69368678413921</v>
      </c>
    </row>
    <row r="554" spans="7:8" ht="12.75">
      <c r="G554" s="43">
        <f t="shared" si="17"/>
        <v>0.09000000000000158</v>
      </c>
      <c r="H554" s="77">
        <f t="shared" si="16"/>
        <v>0.6981625750124323</v>
      </c>
    </row>
    <row r="555" spans="7:8" ht="12.75">
      <c r="G555" s="43">
        <f t="shared" si="17"/>
        <v>0.09010000000000158</v>
      </c>
      <c r="H555" s="77">
        <f t="shared" si="16"/>
        <v>0.7026556457035014</v>
      </c>
    </row>
    <row r="556" spans="7:8" ht="12.75">
      <c r="G556" s="43">
        <f t="shared" si="17"/>
        <v>0.09020000000000158</v>
      </c>
      <c r="H556" s="77">
        <f t="shared" si="16"/>
        <v>0.7071660051103734</v>
      </c>
    </row>
    <row r="557" spans="7:8" ht="12.75">
      <c r="G557" s="43">
        <f t="shared" si="17"/>
        <v>0.09030000000000159</v>
      </c>
      <c r="H557" s="77">
        <f t="shared" si="16"/>
        <v>0.7116936619768168</v>
      </c>
    </row>
    <row r="558" spans="7:8" ht="12.75">
      <c r="G558" s="43">
        <f t="shared" si="17"/>
        <v>0.09040000000000159</v>
      </c>
      <c r="H558" s="77">
        <f t="shared" si="16"/>
        <v>0.7162386248950412</v>
      </c>
    </row>
    <row r="559" spans="7:8" ht="12.75">
      <c r="G559" s="43">
        <f t="shared" si="17"/>
        <v>0.09050000000000159</v>
      </c>
      <c r="H559" s="77">
        <f t="shared" si="16"/>
        <v>0.7208009023063724</v>
      </c>
    </row>
    <row r="560" spans="7:8" ht="12.75">
      <c r="G560" s="43">
        <f t="shared" si="17"/>
        <v>0.0906000000000016</v>
      </c>
      <c r="H560" s="77">
        <f t="shared" si="16"/>
        <v>0.7253805024998883</v>
      </c>
    </row>
    <row r="561" spans="7:8" ht="12.75">
      <c r="G561" s="43">
        <f t="shared" si="17"/>
        <v>0.0907000000000016</v>
      </c>
      <c r="H561" s="77">
        <f t="shared" si="16"/>
        <v>0.7299774336148133</v>
      </c>
    </row>
    <row r="562" spans="7:8" ht="12.75">
      <c r="G562" s="43">
        <f t="shared" si="17"/>
        <v>0.0908000000000016</v>
      </c>
      <c r="H562" s="77">
        <f t="shared" si="16"/>
        <v>0.7345917036411791</v>
      </c>
    </row>
    <row r="563" spans="7:8" ht="12.75">
      <c r="G563" s="43">
        <f t="shared" si="17"/>
        <v>0.0909000000000016</v>
      </c>
      <c r="H563" s="77">
        <f t="shared" si="16"/>
        <v>0.739223320418418</v>
      </c>
    </row>
    <row r="564" spans="7:8" ht="12.75">
      <c r="G564" s="43">
        <f t="shared" si="17"/>
        <v>0.09100000000000161</v>
      </c>
      <c r="H564" s="77">
        <f t="shared" si="16"/>
        <v>0.7438722916395122</v>
      </c>
    </row>
    <row r="565" spans="7:8" ht="12.75">
      <c r="G565" s="43">
        <f t="shared" si="17"/>
        <v>0.09110000000000161</v>
      </c>
      <c r="H565" s="77">
        <f t="shared" si="16"/>
        <v>0.7485386248480452</v>
      </c>
    </row>
    <row r="566" spans="7:8" ht="12.75">
      <c r="G566" s="43">
        <f t="shared" si="17"/>
        <v>0.09120000000000161</v>
      </c>
      <c r="H566" s="77">
        <f t="shared" si="16"/>
        <v>0.7532223274398646</v>
      </c>
    </row>
    <row r="567" spans="7:8" ht="12.75">
      <c r="G567" s="43">
        <f t="shared" si="17"/>
        <v>0.09130000000000162</v>
      </c>
      <c r="H567" s="77">
        <f t="shared" si="16"/>
        <v>0.7579234066653129</v>
      </c>
    </row>
    <row r="568" spans="7:8" ht="12.75">
      <c r="G568" s="43">
        <f t="shared" si="17"/>
        <v>0.09140000000000162</v>
      </c>
      <c r="H568" s="77">
        <f t="shared" si="16"/>
        <v>0.7626418696290287</v>
      </c>
    </row>
    <row r="569" spans="7:8" ht="12.75">
      <c r="G569" s="43">
        <f t="shared" si="17"/>
        <v>0.09150000000000162</v>
      </c>
      <c r="H569" s="77">
        <f t="shared" si="16"/>
        <v>0.7673777232885044</v>
      </c>
    </row>
    <row r="570" spans="7:8" ht="12.75">
      <c r="G570" s="43">
        <f t="shared" si="17"/>
        <v>0.09160000000000162</v>
      </c>
      <c r="H570" s="77">
        <f t="shared" si="16"/>
        <v>0.7721309744567506</v>
      </c>
    </row>
    <row r="571" spans="7:8" ht="12.75">
      <c r="G571" s="43">
        <f t="shared" si="17"/>
        <v>0.09170000000000163</v>
      </c>
      <c r="H571" s="77">
        <f t="shared" si="16"/>
        <v>0.7769016298032483</v>
      </c>
    </row>
    <row r="572" spans="7:8" ht="12.75">
      <c r="G572" s="43">
        <f t="shared" si="17"/>
        <v>0.09180000000000163</v>
      </c>
      <c r="H572" s="77">
        <f t="shared" si="16"/>
        <v>0.7816896958532453</v>
      </c>
    </row>
    <row r="573" spans="7:8" ht="12.75">
      <c r="G573" s="43">
        <f t="shared" si="17"/>
        <v>0.09190000000000163</v>
      </c>
      <c r="H573" s="77">
        <f t="shared" si="16"/>
        <v>0.7864951789891634</v>
      </c>
    </row>
    <row r="574" spans="7:8" ht="12.75">
      <c r="G574" s="43">
        <f t="shared" si="17"/>
        <v>0.09200000000000164</v>
      </c>
      <c r="H574" s="77">
        <f t="shared" si="16"/>
        <v>0.7913180854502215</v>
      </c>
    </row>
    <row r="575" spans="7:8" ht="12.75">
      <c r="G575" s="43">
        <f t="shared" si="17"/>
        <v>0.09210000000000164</v>
      </c>
      <c r="H575" s="77">
        <f t="shared" si="16"/>
        <v>0.7961584213359032</v>
      </c>
    </row>
    <row r="576" spans="7:8" ht="12.75">
      <c r="G576" s="43">
        <f t="shared" si="17"/>
        <v>0.09220000000000164</v>
      </c>
      <c r="H576" s="77">
        <f t="shared" si="16"/>
        <v>0.8010161926010895</v>
      </c>
    </row>
    <row r="577" spans="7:8" ht="12.75">
      <c r="G577" s="43">
        <f t="shared" si="17"/>
        <v>0.09230000000000164</v>
      </c>
      <c r="H577" s="77">
        <f t="shared" si="16"/>
        <v>0.805891405063079</v>
      </c>
    </row>
    <row r="578" spans="7:8" ht="12.75">
      <c r="G578" s="43">
        <f t="shared" si="17"/>
        <v>0.09240000000000165</v>
      </c>
      <c r="H578" s="77">
        <f t="shared" si="16"/>
        <v>0.8107840643977227</v>
      </c>
    </row>
    <row r="579" spans="7:8" ht="12.75">
      <c r="G579" s="43">
        <f t="shared" si="17"/>
        <v>0.09250000000000165</v>
      </c>
      <c r="H579" s="77">
        <f t="shared" si="16"/>
        <v>0.8156941761414274</v>
      </c>
    </row>
    <row r="580" spans="7:8" ht="12.75">
      <c r="G580" s="43">
        <f t="shared" si="17"/>
        <v>0.09260000000000165</v>
      </c>
      <c r="H580" s="77">
        <f t="shared" si="16"/>
        <v>0.8206217456922928</v>
      </c>
    </row>
    <row r="581" spans="7:8" ht="12.75">
      <c r="G581" s="43">
        <f t="shared" si="17"/>
        <v>0.09270000000000166</v>
      </c>
      <c r="H581" s="77">
        <f t="shared" si="16"/>
        <v>0.825566778309728</v>
      </c>
    </row>
    <row r="582" spans="7:8" ht="12.75">
      <c r="G582" s="43">
        <f t="shared" si="17"/>
        <v>0.09280000000000166</v>
      </c>
      <c r="H582" s="77">
        <f aca="true" t="shared" si="18" ref="H582:H645">BlackScholesCall($C$7,$C$8,$C$9,$C$10,G582)</f>
        <v>0.8305292791163694</v>
      </c>
    </row>
    <row r="583" spans="7:8" ht="12.75">
      <c r="G583" s="43">
        <f aca="true" t="shared" si="19" ref="G583:G646">G582+0.0001</f>
        <v>0.09290000000000166</v>
      </c>
      <c r="H583" s="77">
        <f t="shared" si="18"/>
        <v>0.8355092530965678</v>
      </c>
    </row>
    <row r="584" spans="7:8" ht="12.75">
      <c r="G584" s="43">
        <f t="shared" si="19"/>
        <v>0.09300000000000166</v>
      </c>
      <c r="H584" s="77">
        <f t="shared" si="18"/>
        <v>0.8405067050990382</v>
      </c>
    </row>
    <row r="585" spans="7:8" ht="12.75">
      <c r="G585" s="43">
        <f t="shared" si="19"/>
        <v>0.09310000000000167</v>
      </c>
      <c r="H585" s="77">
        <f t="shared" si="18"/>
        <v>0.8455216398367824</v>
      </c>
    </row>
    <row r="586" spans="7:8" ht="12.75">
      <c r="G586" s="43">
        <f t="shared" si="19"/>
        <v>0.09320000000000167</v>
      </c>
      <c r="H586" s="77">
        <f t="shared" si="18"/>
        <v>0.8505540618879621</v>
      </c>
    </row>
    <row r="587" spans="7:8" ht="12.75">
      <c r="G587" s="43">
        <f t="shared" si="19"/>
        <v>0.09330000000000167</v>
      </c>
      <c r="H587" s="77">
        <f t="shared" si="18"/>
        <v>0.8556039756963187</v>
      </c>
    </row>
    <row r="588" spans="7:8" ht="12.75">
      <c r="G588" s="43">
        <f t="shared" si="19"/>
        <v>0.09340000000000168</v>
      </c>
      <c r="H588" s="77">
        <f t="shared" si="18"/>
        <v>0.8606713855690984</v>
      </c>
    </row>
    <row r="589" spans="7:8" ht="12.75">
      <c r="G589" s="43">
        <f t="shared" si="19"/>
        <v>0.09350000000000168</v>
      </c>
      <c r="H589" s="77">
        <f t="shared" si="18"/>
        <v>0.8657562956843492</v>
      </c>
    </row>
    <row r="590" spans="7:8" ht="12.75">
      <c r="G590" s="43">
        <f t="shared" si="19"/>
        <v>0.09360000000000168</v>
      </c>
      <c r="H590" s="77">
        <f t="shared" si="18"/>
        <v>0.8708587100843133</v>
      </c>
    </row>
    <row r="591" spans="7:8" ht="12.75">
      <c r="G591" s="43">
        <f t="shared" si="19"/>
        <v>0.09370000000000168</v>
      </c>
      <c r="H591" s="77">
        <f t="shared" si="18"/>
        <v>0.8759786326801162</v>
      </c>
    </row>
    <row r="592" spans="7:8" ht="12.75">
      <c r="G592" s="43">
        <f t="shared" si="19"/>
        <v>0.09380000000000169</v>
      </c>
      <c r="H592" s="77">
        <f t="shared" si="18"/>
        <v>0.8811160672516607</v>
      </c>
    </row>
    <row r="593" spans="7:8" ht="12.75">
      <c r="G593" s="43">
        <f t="shared" si="19"/>
        <v>0.09390000000000169</v>
      </c>
      <c r="H593" s="77">
        <f t="shared" si="18"/>
        <v>0.8862710174473065</v>
      </c>
    </row>
    <row r="594" spans="7:8" ht="12.75">
      <c r="G594" s="43">
        <f t="shared" si="19"/>
        <v>0.0940000000000017</v>
      </c>
      <c r="H594" s="77">
        <f t="shared" si="18"/>
        <v>0.8914434867858887</v>
      </c>
    </row>
    <row r="595" spans="7:8" ht="12.75">
      <c r="G595" s="43">
        <f t="shared" si="19"/>
        <v>0.0941000000000017</v>
      </c>
      <c r="H595" s="77">
        <f t="shared" si="18"/>
        <v>0.8966334786554171</v>
      </c>
    </row>
    <row r="596" spans="7:8" ht="12.75">
      <c r="G596" s="43">
        <f t="shared" si="19"/>
        <v>0.0942000000000017</v>
      </c>
      <c r="H596" s="77">
        <f t="shared" si="18"/>
        <v>0.9018409963158263</v>
      </c>
    </row>
    <row r="597" spans="7:8" ht="12.75">
      <c r="G597" s="43">
        <f t="shared" si="19"/>
        <v>0.0943000000000017</v>
      </c>
      <c r="H597" s="77">
        <f t="shared" si="18"/>
        <v>0.9070660428990891</v>
      </c>
    </row>
    <row r="598" spans="7:8" ht="12.75">
      <c r="G598" s="43">
        <f t="shared" si="19"/>
        <v>0.0944000000000017</v>
      </c>
      <c r="H598" s="77">
        <f t="shared" si="18"/>
        <v>0.9123086214070995</v>
      </c>
    </row>
    <row r="599" spans="7:8" ht="12.75">
      <c r="G599" s="43">
        <f t="shared" si="19"/>
        <v>0.09450000000000171</v>
      </c>
      <c r="H599" s="77">
        <f t="shared" si="18"/>
        <v>0.9175687347165677</v>
      </c>
    </row>
    <row r="600" spans="7:8" ht="12.75">
      <c r="G600" s="43">
        <f t="shared" si="19"/>
        <v>0.09460000000000171</v>
      </c>
      <c r="H600" s="77">
        <f t="shared" si="18"/>
        <v>0.9228463855763849</v>
      </c>
    </row>
    <row r="601" spans="7:8" ht="12.75">
      <c r="G601" s="43">
        <f t="shared" si="19"/>
        <v>0.09470000000000171</v>
      </c>
      <c r="H601" s="77">
        <f t="shared" si="18"/>
        <v>0.9281415766102867</v>
      </c>
    </row>
    <row r="602" spans="7:8" ht="12.75">
      <c r="G602" s="43">
        <f t="shared" si="19"/>
        <v>0.09480000000000172</v>
      </c>
      <c r="H602" s="77">
        <f t="shared" si="18"/>
        <v>0.9334543103156321</v>
      </c>
    </row>
    <row r="603" spans="7:8" ht="12.75">
      <c r="G603" s="43">
        <f t="shared" si="19"/>
        <v>0.09490000000000172</v>
      </c>
      <c r="H603" s="77">
        <f t="shared" si="18"/>
        <v>0.9387845890649231</v>
      </c>
    </row>
    <row r="604" spans="7:8" ht="12.75">
      <c r="G604" s="43">
        <f t="shared" si="19"/>
        <v>0.09500000000000172</v>
      </c>
      <c r="H604" s="77">
        <f t="shared" si="18"/>
        <v>0.9441324151078021</v>
      </c>
    </row>
    <row r="605" spans="7:8" ht="12.75">
      <c r="G605" s="43">
        <f t="shared" si="19"/>
        <v>0.09510000000000172</v>
      </c>
      <c r="H605" s="77">
        <f t="shared" si="18"/>
        <v>0.9494977905682447</v>
      </c>
    </row>
    <row r="606" spans="7:8" ht="12.75">
      <c r="G606" s="43">
        <f t="shared" si="19"/>
        <v>0.09520000000000173</v>
      </c>
      <c r="H606" s="77">
        <f t="shared" si="18"/>
        <v>0.954880717448475</v>
      </c>
    </row>
    <row r="607" spans="7:8" ht="12.75">
      <c r="G607" s="43">
        <f t="shared" si="19"/>
        <v>0.09530000000000173</v>
      </c>
      <c r="H607" s="77">
        <f t="shared" si="18"/>
        <v>0.9602811976276655</v>
      </c>
    </row>
    <row r="608" spans="7:8" ht="12.75">
      <c r="G608" s="43">
        <f t="shared" si="19"/>
        <v>0.09540000000000173</v>
      </c>
      <c r="H608" s="77">
        <f t="shared" si="18"/>
        <v>0.965699232864317</v>
      </c>
    </row>
    <row r="609" spans="7:8" ht="12.75">
      <c r="G609" s="43">
        <f t="shared" si="19"/>
        <v>0.09550000000000174</v>
      </c>
      <c r="H609" s="77">
        <f t="shared" si="18"/>
        <v>0.9711348247926352</v>
      </c>
    </row>
    <row r="610" spans="7:8" ht="12.75">
      <c r="G610" s="43">
        <f t="shared" si="19"/>
        <v>0.09560000000000174</v>
      </c>
      <c r="H610" s="77">
        <f t="shared" si="18"/>
        <v>0.9765879749302115</v>
      </c>
    </row>
    <row r="611" spans="7:8" ht="12.75">
      <c r="G611" s="43">
        <f t="shared" si="19"/>
        <v>0.09570000000000174</v>
      </c>
      <c r="H611" s="77">
        <f t="shared" si="18"/>
        <v>0.9820586846713653</v>
      </c>
    </row>
    <row r="612" spans="7:8" ht="12.75">
      <c r="G612" s="43">
        <f t="shared" si="19"/>
        <v>0.09580000000000174</v>
      </c>
      <c r="H612" s="77">
        <f t="shared" si="18"/>
        <v>0.987546955291954</v>
      </c>
    </row>
    <row r="613" spans="7:8" ht="12.75">
      <c r="G613" s="43">
        <f t="shared" si="19"/>
        <v>0.09590000000000175</v>
      </c>
      <c r="H613" s="77">
        <f t="shared" si="18"/>
        <v>0.9930527879494164</v>
      </c>
    </row>
    <row r="614" spans="7:8" ht="12.75">
      <c r="G614" s="43">
        <f t="shared" si="19"/>
        <v>0.09600000000000175</v>
      </c>
      <c r="H614" s="77">
        <f t="shared" si="18"/>
        <v>0.9985761836823812</v>
      </c>
    </row>
    <row r="615" spans="7:8" ht="12.75">
      <c r="G615" s="43">
        <f t="shared" si="19"/>
        <v>0.09610000000000175</v>
      </c>
      <c r="H615" s="77">
        <f t="shared" si="18"/>
        <v>1.0041171434120315</v>
      </c>
    </row>
    <row r="616" spans="7:8" ht="12.75">
      <c r="G616" s="43">
        <f t="shared" si="19"/>
        <v>0.09620000000000176</v>
      </c>
      <c r="H616" s="77">
        <f t="shared" si="18"/>
        <v>1.0096756679415577</v>
      </c>
    </row>
    <row r="617" spans="7:8" ht="12.75">
      <c r="G617" s="43">
        <f t="shared" si="19"/>
        <v>0.09630000000000176</v>
      </c>
      <c r="H617" s="77">
        <f t="shared" si="18"/>
        <v>1.015251757959497</v>
      </c>
    </row>
    <row r="618" spans="7:8" ht="12.75">
      <c r="G618" s="43">
        <f t="shared" si="19"/>
        <v>0.09640000000000176</v>
      </c>
      <c r="H618" s="77">
        <f t="shared" si="18"/>
        <v>1.0208454140359677</v>
      </c>
    </row>
    <row r="619" spans="7:8" ht="12.75">
      <c r="G619" s="43">
        <f t="shared" si="19"/>
        <v>0.09650000000000176</v>
      </c>
      <c r="H619" s="77">
        <f t="shared" si="18"/>
        <v>1.0264566366272803</v>
      </c>
    </row>
    <row r="620" spans="7:8" ht="12.75">
      <c r="G620" s="43">
        <f t="shared" si="19"/>
        <v>0.09660000000000177</v>
      </c>
      <c r="H620" s="77">
        <f t="shared" si="18"/>
        <v>1.0320854260750352</v>
      </c>
    </row>
    <row r="621" spans="7:8" ht="12.75">
      <c r="G621" s="43">
        <f t="shared" si="19"/>
        <v>0.09670000000000177</v>
      </c>
      <c r="H621" s="77">
        <f t="shared" si="18"/>
        <v>1.0377317826060661</v>
      </c>
    </row>
    <row r="622" spans="7:8" ht="12.75">
      <c r="G622" s="43">
        <f t="shared" si="19"/>
        <v>0.09680000000000177</v>
      </c>
      <c r="H622" s="77">
        <f t="shared" si="18"/>
        <v>1.0433957063336052</v>
      </c>
    </row>
    <row r="623" spans="7:8" ht="12.75">
      <c r="G623" s="43">
        <f t="shared" si="19"/>
        <v>0.09690000000000178</v>
      </c>
      <c r="H623" s="77">
        <f t="shared" si="18"/>
        <v>1.049077197258967</v>
      </c>
    </row>
    <row r="624" spans="7:8" ht="12.75">
      <c r="G624" s="43">
        <f t="shared" si="19"/>
        <v>0.09700000000000178</v>
      </c>
      <c r="H624" s="77">
        <f t="shared" si="18"/>
        <v>1.054776255268557</v>
      </c>
    </row>
    <row r="625" spans="7:8" ht="12.75">
      <c r="G625" s="43">
        <f t="shared" si="19"/>
        <v>0.09710000000000178</v>
      </c>
      <c r="H625" s="77">
        <f t="shared" si="18"/>
        <v>1.0604928801397264</v>
      </c>
    </row>
    <row r="626" spans="7:8" ht="12.75">
      <c r="G626" s="43">
        <f t="shared" si="19"/>
        <v>0.09720000000000178</v>
      </c>
      <c r="H626" s="77">
        <f t="shared" si="18"/>
        <v>1.0662270715362396</v>
      </c>
    </row>
    <row r="627" spans="7:8" ht="12.75">
      <c r="G627" s="43">
        <f t="shared" si="19"/>
        <v>0.09730000000000179</v>
      </c>
      <c r="H627" s="77">
        <f t="shared" si="18"/>
        <v>1.07197882901297</v>
      </c>
    </row>
    <row r="628" spans="7:8" ht="12.75">
      <c r="G628" s="43">
        <f t="shared" si="19"/>
        <v>0.09740000000000179</v>
      </c>
      <c r="H628" s="77">
        <f t="shared" si="18"/>
        <v>1.0777481520138608</v>
      </c>
    </row>
    <row r="629" spans="7:8" ht="12.75">
      <c r="G629" s="43">
        <f t="shared" si="19"/>
        <v>0.0975000000000018</v>
      </c>
      <c r="H629" s="77">
        <f t="shared" si="18"/>
        <v>1.0835350398729133</v>
      </c>
    </row>
    <row r="630" spans="7:8" ht="12.75">
      <c r="G630" s="43">
        <f t="shared" si="19"/>
        <v>0.0976000000000018</v>
      </c>
      <c r="H630" s="77">
        <f t="shared" si="18"/>
        <v>1.0893394918155508</v>
      </c>
    </row>
    <row r="631" spans="7:8" ht="12.75">
      <c r="G631" s="43">
        <f t="shared" si="19"/>
        <v>0.0977000000000018</v>
      </c>
      <c r="H631" s="77">
        <f t="shared" si="18"/>
        <v>1.0951615069591085</v>
      </c>
    </row>
    <row r="632" spans="7:8" ht="12.75">
      <c r="G632" s="43">
        <f t="shared" si="19"/>
        <v>0.0978000000000018</v>
      </c>
      <c r="H632" s="77">
        <f t="shared" si="18"/>
        <v>1.1010010843125215</v>
      </c>
    </row>
    <row r="633" spans="7:8" ht="12.75">
      <c r="G633" s="43">
        <f t="shared" si="19"/>
        <v>0.0979000000000018</v>
      </c>
      <c r="H633" s="77">
        <f t="shared" si="18"/>
        <v>1.106858222777987</v>
      </c>
    </row>
    <row r="634" spans="7:8" ht="12.75">
      <c r="G634" s="43">
        <f t="shared" si="19"/>
        <v>0.09800000000000181</v>
      </c>
      <c r="H634" s="77">
        <f t="shared" si="18"/>
        <v>1.112732921150318</v>
      </c>
    </row>
    <row r="635" spans="7:8" ht="12.75">
      <c r="G635" s="43">
        <f t="shared" si="19"/>
        <v>0.09810000000000181</v>
      </c>
      <c r="H635" s="77">
        <f t="shared" si="18"/>
        <v>1.118625178119153</v>
      </c>
    </row>
    <row r="636" spans="7:8" ht="12.75">
      <c r="G636" s="43">
        <f t="shared" si="19"/>
        <v>0.09820000000000181</v>
      </c>
      <c r="H636" s="77">
        <f t="shared" si="18"/>
        <v>1.124534992268238</v>
      </c>
    </row>
    <row r="637" spans="7:8" ht="12.75">
      <c r="G637" s="43">
        <f t="shared" si="19"/>
        <v>0.09830000000000182</v>
      </c>
      <c r="H637" s="77">
        <f t="shared" si="18"/>
        <v>1.1304623620755407</v>
      </c>
    </row>
    <row r="638" spans="7:8" ht="12.75">
      <c r="G638" s="43">
        <f t="shared" si="19"/>
        <v>0.09840000000000182</v>
      </c>
      <c r="H638" s="77">
        <f t="shared" si="18"/>
        <v>1.1364072859156522</v>
      </c>
    </row>
    <row r="639" spans="7:8" ht="12.75">
      <c r="G639" s="43">
        <f t="shared" si="19"/>
        <v>0.09850000000000182</v>
      </c>
      <c r="H639" s="77">
        <f t="shared" si="18"/>
        <v>1.142369762058685</v>
      </c>
    </row>
    <row r="640" spans="7:8" ht="12.75">
      <c r="G640" s="43">
        <f t="shared" si="19"/>
        <v>0.09860000000000183</v>
      </c>
      <c r="H640" s="77">
        <f t="shared" si="18"/>
        <v>1.1483497886718226</v>
      </c>
    </row>
    <row r="641" spans="7:8" ht="12.75">
      <c r="G641" s="43">
        <f t="shared" si="19"/>
        <v>0.09870000000000183</v>
      </c>
      <c r="H641" s="77">
        <f t="shared" si="18"/>
        <v>1.1543473638193973</v>
      </c>
    </row>
    <row r="642" spans="7:8" ht="12.75">
      <c r="G642" s="43">
        <f t="shared" si="19"/>
        <v>0.09880000000000183</v>
      </c>
      <c r="H642" s="77">
        <f t="shared" si="18"/>
        <v>1.1603624854634589</v>
      </c>
    </row>
    <row r="643" spans="7:8" ht="12.75">
      <c r="G643" s="43">
        <f t="shared" si="19"/>
        <v>0.09890000000000183</v>
      </c>
      <c r="H643" s="77">
        <f t="shared" si="18"/>
        <v>1.1663951514650677</v>
      </c>
    </row>
    <row r="644" spans="7:8" ht="12.75">
      <c r="G644" s="43">
        <f t="shared" si="19"/>
        <v>0.09900000000000184</v>
      </c>
      <c r="H644" s="77">
        <f t="shared" si="18"/>
        <v>1.1724453595828805</v>
      </c>
    </row>
    <row r="645" spans="7:8" ht="12.75">
      <c r="G645" s="43">
        <f t="shared" si="19"/>
        <v>0.09910000000000184</v>
      </c>
      <c r="H645" s="77">
        <f t="shared" si="18"/>
        <v>1.1785131074760429</v>
      </c>
    </row>
    <row r="646" spans="7:8" ht="12.75">
      <c r="G646" s="43">
        <f t="shared" si="19"/>
        <v>0.09920000000000184</v>
      </c>
      <c r="H646" s="77">
        <f aca="true" t="shared" si="20" ref="H646:H709">BlackScholesCall($C$7,$C$8,$C$9,$C$10,G646)</f>
        <v>1.1845983927043946</v>
      </c>
    </row>
    <row r="647" spans="7:8" ht="12.75">
      <c r="G647" s="43">
        <f aca="true" t="shared" si="21" ref="G647:G710">G646+0.0001</f>
        <v>0.09930000000000185</v>
      </c>
      <c r="H647" s="77">
        <f t="shared" si="20"/>
        <v>1.1907012127271202</v>
      </c>
    </row>
    <row r="648" spans="7:8" ht="12.75">
      <c r="G648" s="43">
        <f t="shared" si="21"/>
        <v>0.09940000000000185</v>
      </c>
      <c r="H648" s="77">
        <f t="shared" si="20"/>
        <v>1.1968215649045817</v>
      </c>
    </row>
    <row r="649" spans="7:8" ht="12.75">
      <c r="G649" s="43">
        <f t="shared" si="21"/>
        <v>0.09950000000000185</v>
      </c>
      <c r="H649" s="77">
        <f t="shared" si="20"/>
        <v>1.2029594465002162</v>
      </c>
    </row>
    <row r="650" spans="7:8" ht="12.75">
      <c r="G650" s="43">
        <f t="shared" si="21"/>
        <v>0.09960000000000185</v>
      </c>
      <c r="H650" s="77">
        <f t="shared" si="20"/>
        <v>1.2091148546785746</v>
      </c>
    </row>
    <row r="651" spans="7:8" ht="12.75">
      <c r="G651" s="43">
        <f t="shared" si="21"/>
        <v>0.09970000000000186</v>
      </c>
      <c r="H651" s="77">
        <f t="shared" si="20"/>
        <v>1.2152877865061882</v>
      </c>
    </row>
    <row r="652" spans="7:8" ht="12.75">
      <c r="G652" s="43">
        <f t="shared" si="21"/>
        <v>0.09980000000000186</v>
      </c>
      <c r="H652" s="77">
        <f t="shared" si="20"/>
        <v>1.2214782389556973</v>
      </c>
    </row>
    <row r="653" spans="7:8" ht="12.75">
      <c r="G653" s="43">
        <f t="shared" si="21"/>
        <v>0.09990000000000186</v>
      </c>
      <c r="H653" s="77">
        <f t="shared" si="20"/>
        <v>1.22768620890119</v>
      </c>
    </row>
    <row r="654" spans="7:8" ht="12.75">
      <c r="G654" s="43">
        <f t="shared" si="21"/>
        <v>0.10000000000000187</v>
      </c>
      <c r="H654" s="77">
        <f t="shared" si="20"/>
        <v>1.2339116931222307</v>
      </c>
    </row>
    <row r="655" spans="7:8" ht="12.75">
      <c r="G655" s="43">
        <f t="shared" si="21"/>
        <v>0.10010000000000187</v>
      </c>
      <c r="H655" s="77">
        <f t="shared" si="20"/>
        <v>1.24015468830315</v>
      </c>
    </row>
    <row r="656" spans="7:8" ht="12.75">
      <c r="G656" s="43">
        <f t="shared" si="21"/>
        <v>0.10020000000000187</v>
      </c>
      <c r="H656" s="77">
        <f t="shared" si="20"/>
        <v>1.246415191033428</v>
      </c>
    </row>
    <row r="657" spans="7:8" ht="12.75">
      <c r="G657" s="43">
        <f t="shared" si="21"/>
        <v>0.10030000000000187</v>
      </c>
      <c r="H657" s="77">
        <f t="shared" si="20"/>
        <v>1.2526931978093714</v>
      </c>
    </row>
    <row r="658" spans="7:8" ht="12.75">
      <c r="G658" s="43">
        <f t="shared" si="21"/>
        <v>0.10040000000000188</v>
      </c>
      <c r="H658" s="77">
        <f t="shared" si="20"/>
        <v>1.258988705033822</v>
      </c>
    </row>
    <row r="659" spans="7:8" ht="12.75">
      <c r="G659" s="43">
        <f t="shared" si="21"/>
        <v>0.10050000000000188</v>
      </c>
      <c r="H659" s="77">
        <f t="shared" si="20"/>
        <v>1.2653017090156595</v>
      </c>
    </row>
    <row r="660" spans="7:8" ht="12.75">
      <c r="G660" s="43">
        <f t="shared" si="21"/>
        <v>0.10060000000000188</v>
      </c>
      <c r="H660" s="77">
        <f t="shared" si="20"/>
        <v>1.2716322059727645</v>
      </c>
    </row>
    <row r="661" spans="7:8" ht="12.75">
      <c r="G661" s="43">
        <f t="shared" si="21"/>
        <v>0.10070000000000189</v>
      </c>
      <c r="H661" s="77">
        <f t="shared" si="20"/>
        <v>1.2779801920309168</v>
      </c>
    </row>
    <row r="662" spans="7:8" ht="12.75">
      <c r="G662" s="43">
        <f t="shared" si="21"/>
        <v>0.10080000000000189</v>
      </c>
      <c r="H662" s="77">
        <f t="shared" si="20"/>
        <v>1.2843456632242223</v>
      </c>
    </row>
    <row r="663" spans="7:8" ht="12.75">
      <c r="G663" s="43">
        <f t="shared" si="21"/>
        <v>0.10090000000000189</v>
      </c>
      <c r="H663" s="77">
        <f t="shared" si="20"/>
        <v>1.290728615496704</v>
      </c>
    </row>
    <row r="664" spans="7:8" ht="12.75">
      <c r="G664" s="43">
        <f t="shared" si="21"/>
        <v>0.1010000000000019</v>
      </c>
      <c r="H664" s="77">
        <f t="shared" si="20"/>
        <v>1.297129044700661</v>
      </c>
    </row>
    <row r="665" spans="7:8" ht="12.75">
      <c r="G665" s="43">
        <f t="shared" si="21"/>
        <v>0.1011000000000019</v>
      </c>
      <c r="H665" s="77">
        <f t="shared" si="20"/>
        <v>1.3035469466007257</v>
      </c>
    </row>
    <row r="666" spans="7:8" ht="12.75">
      <c r="G666" s="43">
        <f t="shared" si="21"/>
        <v>0.1012000000000019</v>
      </c>
      <c r="H666" s="77">
        <f t="shared" si="20"/>
        <v>1.3099823168718174</v>
      </c>
    </row>
    <row r="667" spans="7:8" ht="12.75">
      <c r="G667" s="43">
        <f t="shared" si="21"/>
        <v>0.1013000000000019</v>
      </c>
      <c r="H667" s="77">
        <f t="shared" si="20"/>
        <v>1.3164351510988723</v>
      </c>
    </row>
    <row r="668" spans="7:8" ht="12.75">
      <c r="G668" s="43">
        <f t="shared" si="21"/>
        <v>0.1014000000000019</v>
      </c>
      <c r="H668" s="77">
        <f t="shared" si="20"/>
        <v>1.3229054447804316</v>
      </c>
    </row>
    <row r="669" spans="7:8" ht="12.75">
      <c r="G669" s="43">
        <f t="shared" si="21"/>
        <v>0.10150000000000191</v>
      </c>
      <c r="H669" s="77">
        <f t="shared" si="20"/>
        <v>1.3293931933266023</v>
      </c>
    </row>
    <row r="670" spans="7:8" ht="12.75">
      <c r="G670" s="43">
        <f t="shared" si="21"/>
        <v>0.10160000000000191</v>
      </c>
      <c r="H670" s="77">
        <f t="shared" si="20"/>
        <v>1.3358983920609262</v>
      </c>
    </row>
    <row r="671" spans="7:8" ht="12.75">
      <c r="G671" s="43">
        <f t="shared" si="21"/>
        <v>0.10170000000000191</v>
      </c>
      <c r="H671" s="77">
        <f t="shared" si="20"/>
        <v>1.342421036219534</v>
      </c>
    </row>
    <row r="672" spans="7:8" ht="12.75">
      <c r="G672" s="43">
        <f t="shared" si="21"/>
        <v>0.10180000000000192</v>
      </c>
      <c r="H672" s="77">
        <f t="shared" si="20"/>
        <v>1.3489611209534615</v>
      </c>
    </row>
    <row r="673" spans="7:8" ht="12.75">
      <c r="G673" s="43">
        <f t="shared" si="21"/>
        <v>0.10190000000000192</v>
      </c>
      <c r="H673" s="77">
        <f t="shared" si="20"/>
        <v>1.3555186413278832</v>
      </c>
    </row>
    <row r="674" spans="7:8" ht="12.75">
      <c r="G674" s="43">
        <f t="shared" si="21"/>
        <v>0.10200000000000192</v>
      </c>
      <c r="H674" s="77">
        <f t="shared" si="20"/>
        <v>1.3620935923232977</v>
      </c>
    </row>
    <row r="675" spans="7:8" ht="12.75">
      <c r="G675" s="43">
        <f t="shared" si="21"/>
        <v>0.10210000000000193</v>
      </c>
      <c r="H675" s="77">
        <f t="shared" si="20"/>
        <v>1.3686859688341002</v>
      </c>
    </row>
    <row r="676" spans="7:8" ht="12.75">
      <c r="G676" s="43">
        <f t="shared" si="21"/>
        <v>0.10220000000000193</v>
      </c>
      <c r="H676" s="77">
        <f t="shared" si="20"/>
        <v>1.3752957656732292</v>
      </c>
    </row>
    <row r="677" spans="7:8" ht="12.75">
      <c r="G677" s="43">
        <f t="shared" si="21"/>
        <v>0.10230000000000193</v>
      </c>
      <c r="H677" s="77">
        <f t="shared" si="20"/>
        <v>1.3819229775686779</v>
      </c>
    </row>
    <row r="678" spans="7:8" ht="12.75">
      <c r="G678" s="43">
        <f t="shared" si="21"/>
        <v>0.10240000000000193</v>
      </c>
      <c r="H678" s="77">
        <f t="shared" si="20"/>
        <v>1.3885675991653699</v>
      </c>
    </row>
    <row r="679" spans="7:8" ht="12.75">
      <c r="G679" s="43">
        <f t="shared" si="21"/>
        <v>0.10250000000000194</v>
      </c>
      <c r="H679" s="77">
        <f t="shared" si="20"/>
        <v>1.3952296250266158</v>
      </c>
    </row>
    <row r="680" spans="7:8" ht="12.75">
      <c r="G680" s="43">
        <f t="shared" si="21"/>
        <v>0.10260000000000194</v>
      </c>
      <c r="H680" s="77">
        <f t="shared" si="20"/>
        <v>1.401909049632721</v>
      </c>
    </row>
    <row r="681" spans="7:8" ht="12.75">
      <c r="G681" s="43">
        <f t="shared" si="21"/>
        <v>0.10270000000000194</v>
      </c>
      <c r="H681" s="77">
        <f t="shared" si="20"/>
        <v>1.4086058673833577</v>
      </c>
    </row>
    <row r="682" spans="7:8" ht="12.75">
      <c r="G682" s="43">
        <f t="shared" si="21"/>
        <v>0.10280000000000195</v>
      </c>
      <c r="H682" s="77">
        <f t="shared" si="20"/>
        <v>1.4153200725972965</v>
      </c>
    </row>
    <row r="683" spans="7:8" ht="12.75">
      <c r="G683" s="43">
        <f t="shared" si="21"/>
        <v>0.10290000000000195</v>
      </c>
      <c r="H683" s="77">
        <f t="shared" si="20"/>
        <v>1.4220516595117942</v>
      </c>
    </row>
    <row r="684" spans="7:8" ht="12.75">
      <c r="G684" s="43">
        <f t="shared" si="21"/>
        <v>0.10300000000000195</v>
      </c>
      <c r="H684" s="77">
        <f t="shared" si="20"/>
        <v>1.4288006222854364</v>
      </c>
    </row>
    <row r="685" spans="7:8" ht="12.75">
      <c r="G685" s="43">
        <f t="shared" si="21"/>
        <v>0.10310000000000195</v>
      </c>
      <c r="H685" s="77">
        <f t="shared" si="20"/>
        <v>1.4355669549964176</v>
      </c>
    </row>
    <row r="686" spans="7:8" ht="12.75">
      <c r="G686" s="43">
        <f t="shared" si="21"/>
        <v>0.10320000000000196</v>
      </c>
      <c r="H686" s="77">
        <f t="shared" si="20"/>
        <v>1.4423506516446594</v>
      </c>
    </row>
    <row r="687" spans="7:8" ht="12.75">
      <c r="G687" s="43">
        <f t="shared" si="21"/>
        <v>0.10330000000000196</v>
      </c>
      <c r="H687" s="77">
        <f t="shared" si="20"/>
        <v>1.449151706151028</v>
      </c>
    </row>
    <row r="688" spans="7:8" ht="12.75">
      <c r="G688" s="43">
        <f t="shared" si="21"/>
        <v>0.10340000000000196</v>
      </c>
      <c r="H688" s="77">
        <f t="shared" si="20"/>
        <v>1.4559701123586137</v>
      </c>
    </row>
    <row r="689" spans="7:8" ht="12.75">
      <c r="G689" s="43">
        <f t="shared" si="21"/>
        <v>0.10350000000000197</v>
      </c>
      <c r="H689" s="77">
        <f t="shared" si="20"/>
        <v>1.4628058640333563</v>
      </c>
    </row>
    <row r="690" spans="7:8" ht="12.75">
      <c r="G690" s="43">
        <f t="shared" si="21"/>
        <v>0.10360000000000197</v>
      </c>
      <c r="H690" s="77">
        <f t="shared" si="20"/>
        <v>1.4696589548637178</v>
      </c>
    </row>
    <row r="691" spans="7:8" ht="12.75">
      <c r="G691" s="43">
        <f t="shared" si="21"/>
        <v>0.10370000000000197</v>
      </c>
      <c r="H691" s="77">
        <f t="shared" si="20"/>
        <v>1.4765293784619473</v>
      </c>
    </row>
    <row r="692" spans="7:8" ht="12.75">
      <c r="G692" s="43">
        <f t="shared" si="21"/>
        <v>0.10380000000000197</v>
      </c>
      <c r="H692" s="77">
        <f t="shared" si="20"/>
        <v>1.4834171283633992</v>
      </c>
    </row>
    <row r="693" spans="7:8" ht="12.75">
      <c r="G693" s="43">
        <f t="shared" si="21"/>
        <v>0.10390000000000198</v>
      </c>
      <c r="H693" s="77">
        <f t="shared" si="20"/>
        <v>1.4903221980296166</v>
      </c>
    </row>
    <row r="694" spans="7:8" ht="12.75">
      <c r="G694" s="43">
        <f t="shared" si="21"/>
        <v>0.10400000000000198</v>
      </c>
      <c r="H694" s="77">
        <f t="shared" si="20"/>
        <v>1.4972445808445087</v>
      </c>
    </row>
    <row r="695" spans="7:8" ht="12.75">
      <c r="G695" s="43">
        <f t="shared" si="21"/>
        <v>0.10410000000000198</v>
      </c>
      <c r="H695" s="77">
        <f t="shared" si="20"/>
        <v>1.5041842701202768</v>
      </c>
    </row>
    <row r="696" spans="7:8" ht="12.75">
      <c r="G696" s="43">
        <f t="shared" si="21"/>
        <v>0.10420000000000199</v>
      </c>
      <c r="H696" s="77">
        <f t="shared" si="20"/>
        <v>1.511141259093037</v>
      </c>
    </row>
    <row r="697" spans="7:8" ht="12.75">
      <c r="G697" s="43">
        <f t="shared" si="21"/>
        <v>0.10430000000000199</v>
      </c>
      <c r="H697" s="77">
        <f t="shared" si="20"/>
        <v>1.5181155409254359</v>
      </c>
    </row>
    <row r="698" spans="7:8" ht="12.75">
      <c r="G698" s="43">
        <f t="shared" si="21"/>
        <v>0.10440000000000199</v>
      </c>
      <c r="H698" s="77">
        <f t="shared" si="20"/>
        <v>1.525107108707914</v>
      </c>
    </row>
    <row r="699" spans="7:8" ht="12.75">
      <c r="G699" s="43">
        <f t="shared" si="21"/>
        <v>0.104500000000002</v>
      </c>
      <c r="H699" s="77">
        <f t="shared" si="20"/>
        <v>1.532115955457158</v>
      </c>
    </row>
    <row r="700" spans="7:8" ht="12.75">
      <c r="G700" s="43">
        <f t="shared" si="21"/>
        <v>0.104600000000002</v>
      </c>
      <c r="H700" s="77">
        <f t="shared" si="20"/>
        <v>1.5391420741179047</v>
      </c>
    </row>
    <row r="701" spans="7:8" ht="12.75">
      <c r="G701" s="43">
        <f t="shared" si="21"/>
        <v>0.104700000000002</v>
      </c>
      <c r="H701" s="77">
        <f t="shared" si="20"/>
        <v>1.5461854575635527</v>
      </c>
    </row>
    <row r="702" spans="7:8" ht="12.75">
      <c r="G702" s="43">
        <f t="shared" si="21"/>
        <v>0.104800000000002</v>
      </c>
      <c r="H702" s="77">
        <f t="shared" si="20"/>
        <v>1.5532460985956789</v>
      </c>
    </row>
    <row r="703" spans="7:8" ht="12.75">
      <c r="G703" s="43">
        <f t="shared" si="21"/>
        <v>0.104900000000002</v>
      </c>
      <c r="H703" s="77">
        <f t="shared" si="20"/>
        <v>1.5603239899451893</v>
      </c>
    </row>
    <row r="704" spans="7:8" ht="12.75">
      <c r="G704" s="43">
        <f t="shared" si="21"/>
        <v>0.10500000000000201</v>
      </c>
      <c r="H704" s="77">
        <f t="shared" si="20"/>
        <v>1.567419124272746</v>
      </c>
    </row>
    <row r="705" spans="7:8" ht="12.75">
      <c r="G705" s="43">
        <f t="shared" si="21"/>
        <v>0.10510000000000201</v>
      </c>
      <c r="H705" s="77">
        <f t="shared" si="20"/>
        <v>1.574531494168852</v>
      </c>
    </row>
    <row r="706" spans="7:8" ht="12.75">
      <c r="G706" s="43">
        <f t="shared" si="21"/>
        <v>0.10520000000000201</v>
      </c>
      <c r="H706" s="77">
        <f t="shared" si="20"/>
        <v>1.5816610921548744</v>
      </c>
    </row>
    <row r="707" spans="7:8" ht="12.75">
      <c r="G707" s="43">
        <f t="shared" si="21"/>
        <v>0.10530000000000202</v>
      </c>
      <c r="H707" s="77">
        <f t="shared" si="20"/>
        <v>1.5888079106826893</v>
      </c>
    </row>
    <row r="708" spans="7:8" ht="12.75">
      <c r="G708" s="43">
        <f t="shared" si="21"/>
        <v>0.10540000000000202</v>
      </c>
      <c r="H708" s="77">
        <f t="shared" si="20"/>
        <v>1.5959719421358898</v>
      </c>
    </row>
    <row r="709" spans="7:8" ht="12.75">
      <c r="G709" s="43">
        <f t="shared" si="21"/>
        <v>0.10550000000000202</v>
      </c>
      <c r="H709" s="77">
        <f t="shared" si="20"/>
        <v>1.603153178830567</v>
      </c>
    </row>
    <row r="710" spans="7:8" ht="12.75">
      <c r="G710" s="43">
        <f t="shared" si="21"/>
        <v>0.10560000000000203</v>
      </c>
      <c r="H710" s="77">
        <f aca="true" t="shared" si="22" ref="H710:H773">BlackScholesCall($C$7,$C$8,$C$9,$C$10,G710)</f>
        <v>1.6103516130139184</v>
      </c>
    </row>
    <row r="711" spans="7:8" ht="12.75">
      <c r="G711" s="43">
        <f aca="true" t="shared" si="23" ref="G711:G774">G710+0.0001</f>
        <v>0.10570000000000203</v>
      </c>
      <c r="H711" s="77">
        <f t="shared" si="22"/>
        <v>1.6175672368668899</v>
      </c>
    </row>
    <row r="712" spans="7:8" ht="12.75">
      <c r="G712" s="43">
        <f t="shared" si="23"/>
        <v>0.10580000000000203</v>
      </c>
      <c r="H712" s="77">
        <f t="shared" si="22"/>
        <v>1.6248000425035372</v>
      </c>
    </row>
    <row r="713" spans="7:8" ht="12.75">
      <c r="G713" s="43">
        <f t="shared" si="23"/>
        <v>0.10590000000000203</v>
      </c>
      <c r="H713" s="77">
        <f t="shared" si="22"/>
        <v>1.6320500219715228</v>
      </c>
    </row>
    <row r="714" spans="7:8" ht="12.75">
      <c r="G714" s="43">
        <f t="shared" si="23"/>
        <v>0.10600000000000204</v>
      </c>
      <c r="H714" s="77">
        <f t="shared" si="22"/>
        <v>1.6393171672527131</v>
      </c>
    </row>
    <row r="715" spans="7:8" ht="12.75">
      <c r="G715" s="43">
        <f t="shared" si="23"/>
        <v>0.10610000000000204</v>
      </c>
      <c r="H715" s="77">
        <f t="shared" si="22"/>
        <v>1.6466014702634766</v>
      </c>
    </row>
    <row r="716" spans="7:8" ht="12.75">
      <c r="G716" s="43">
        <f t="shared" si="23"/>
        <v>0.10620000000000204</v>
      </c>
      <c r="H716" s="77">
        <f t="shared" si="22"/>
        <v>1.6539029228550675</v>
      </c>
    </row>
    <row r="717" spans="7:8" ht="12.75">
      <c r="G717" s="43">
        <f t="shared" si="23"/>
        <v>0.10630000000000205</v>
      </c>
      <c r="H717" s="77">
        <f t="shared" si="22"/>
        <v>1.6612215168150186</v>
      </c>
    </row>
    <row r="718" spans="7:8" ht="12.75">
      <c r="G718" s="43">
        <f t="shared" si="23"/>
        <v>0.10640000000000205</v>
      </c>
      <c r="H718" s="77">
        <f t="shared" si="22"/>
        <v>1.6685572438654077</v>
      </c>
    </row>
    <row r="719" spans="7:8" ht="12.75">
      <c r="G719" s="43">
        <f t="shared" si="23"/>
        <v>0.10650000000000205</v>
      </c>
      <c r="H719" s="77">
        <f t="shared" si="22"/>
        <v>1.6759100956658273</v>
      </c>
    </row>
    <row r="720" spans="7:8" ht="12.75">
      <c r="G720" s="43">
        <f t="shared" si="23"/>
        <v>0.10660000000000205</v>
      </c>
      <c r="H720" s="77">
        <f t="shared" si="22"/>
        <v>1.683280063812333</v>
      </c>
    </row>
    <row r="721" spans="7:8" ht="12.75">
      <c r="G721" s="43">
        <f t="shared" si="23"/>
        <v>0.10670000000000206</v>
      </c>
      <c r="H721" s="77">
        <f t="shared" si="22"/>
        <v>1.6906671398385527</v>
      </c>
    </row>
    <row r="722" spans="7:8" ht="12.75">
      <c r="G722" s="43">
        <f t="shared" si="23"/>
        <v>0.10680000000000206</v>
      </c>
      <c r="H722" s="77">
        <f t="shared" si="22"/>
        <v>1.6980713152143352</v>
      </c>
    </row>
    <row r="723" spans="7:8" ht="12.75">
      <c r="G723" s="43">
        <f t="shared" si="23"/>
        <v>0.10690000000000206</v>
      </c>
      <c r="H723" s="77">
        <f t="shared" si="22"/>
        <v>1.7054925813500006</v>
      </c>
    </row>
    <row r="724" spans="7:8" ht="12.75">
      <c r="G724" s="43">
        <f t="shared" si="23"/>
        <v>0.10700000000000207</v>
      </c>
      <c r="H724" s="77">
        <f t="shared" si="22"/>
        <v>1.7129309295920763</v>
      </c>
    </row>
    <row r="725" spans="7:8" ht="12.75">
      <c r="G725" s="43">
        <f t="shared" si="23"/>
        <v>0.10710000000000207</v>
      </c>
      <c r="H725" s="77">
        <f t="shared" si="22"/>
        <v>1.7203863512274893</v>
      </c>
    </row>
    <row r="726" spans="7:8" ht="12.75">
      <c r="G726" s="43">
        <f t="shared" si="23"/>
        <v>0.10720000000000207</v>
      </c>
      <c r="H726" s="77">
        <f t="shared" si="22"/>
        <v>1.727858837481861</v>
      </c>
    </row>
    <row r="727" spans="7:8" ht="12.75">
      <c r="G727" s="43">
        <f t="shared" si="23"/>
        <v>0.10730000000000207</v>
      </c>
      <c r="H727" s="77">
        <f t="shared" si="22"/>
        <v>1.735348379521099</v>
      </c>
    </row>
    <row r="728" spans="7:8" ht="12.75">
      <c r="G728" s="43">
        <f t="shared" si="23"/>
        <v>0.10740000000000208</v>
      </c>
      <c r="H728" s="77">
        <f t="shared" si="22"/>
        <v>1.7428549684506578</v>
      </c>
    </row>
    <row r="729" spans="7:8" ht="12.75">
      <c r="G729" s="43">
        <f t="shared" si="23"/>
        <v>0.10750000000000208</v>
      </c>
      <c r="H729" s="77">
        <f t="shared" si="22"/>
        <v>1.750378595317315</v>
      </c>
    </row>
    <row r="730" spans="7:8" ht="12.75">
      <c r="G730" s="43">
        <f t="shared" si="23"/>
        <v>0.10760000000000208</v>
      </c>
      <c r="H730" s="77">
        <f t="shared" si="22"/>
        <v>1.7579192511083335</v>
      </c>
    </row>
    <row r="731" spans="7:8" ht="12.75">
      <c r="G731" s="43">
        <f t="shared" si="23"/>
        <v>0.10770000000000209</v>
      </c>
      <c r="H731" s="77">
        <f t="shared" si="22"/>
        <v>1.7654769267534505</v>
      </c>
    </row>
    <row r="732" spans="7:8" ht="12.75">
      <c r="G732" s="43">
        <f t="shared" si="23"/>
        <v>0.10780000000000209</v>
      </c>
      <c r="H732" s="77">
        <f t="shared" si="22"/>
        <v>1.7730516131225897</v>
      </c>
    </row>
    <row r="733" spans="7:8" ht="12.75">
      <c r="G733" s="43">
        <f t="shared" si="23"/>
        <v>0.10790000000000209</v>
      </c>
      <c r="H733" s="77">
        <f t="shared" si="22"/>
        <v>1.7806433010293716</v>
      </c>
    </row>
    <row r="734" spans="7:8" ht="12.75">
      <c r="G734" s="43">
        <f t="shared" si="23"/>
        <v>0.1080000000000021</v>
      </c>
      <c r="H734" s="77">
        <f t="shared" si="22"/>
        <v>1.7882519812297346</v>
      </c>
    </row>
    <row r="735" spans="7:8" ht="12.75">
      <c r="G735" s="43">
        <f t="shared" si="23"/>
        <v>0.1081000000000021</v>
      </c>
      <c r="H735" s="77">
        <f t="shared" si="22"/>
        <v>1.7958776444225037</v>
      </c>
    </row>
    <row r="736" spans="7:8" ht="12.75">
      <c r="G736" s="43">
        <f t="shared" si="23"/>
        <v>0.1082000000000021</v>
      </c>
      <c r="H736" s="77">
        <f t="shared" si="22"/>
        <v>1.8035202812509539</v>
      </c>
    </row>
    <row r="737" spans="7:8" ht="12.75">
      <c r="G737" s="43">
        <f t="shared" si="23"/>
        <v>0.1083000000000021</v>
      </c>
      <c r="H737" s="77">
        <f t="shared" si="22"/>
        <v>1.8111798823007348</v>
      </c>
    </row>
    <row r="738" spans="7:8" ht="12.75">
      <c r="G738" s="43">
        <f t="shared" si="23"/>
        <v>0.1084000000000021</v>
      </c>
      <c r="H738" s="77">
        <f t="shared" si="22"/>
        <v>1.8188564381029408</v>
      </c>
    </row>
    <row r="739" spans="7:8" ht="12.75">
      <c r="G739" s="43">
        <f t="shared" si="23"/>
        <v>0.10850000000000211</v>
      </c>
      <c r="H739" s="77">
        <f t="shared" si="22"/>
        <v>1.8265499391332582</v>
      </c>
    </row>
    <row r="740" spans="7:8" ht="12.75">
      <c r="G740" s="43">
        <f t="shared" si="23"/>
        <v>0.10860000000000211</v>
      </c>
      <c r="H740" s="77">
        <f t="shared" si="22"/>
        <v>1.834260375812363</v>
      </c>
    </row>
    <row r="741" spans="7:8" ht="12.75">
      <c r="G741" s="43">
        <f t="shared" si="23"/>
        <v>0.10870000000000211</v>
      </c>
      <c r="H741" s="77">
        <f t="shared" si="22"/>
        <v>1.8419877385065604</v>
      </c>
    </row>
    <row r="742" spans="7:8" ht="12.75">
      <c r="G742" s="43">
        <f t="shared" si="23"/>
        <v>0.10880000000000212</v>
      </c>
      <c r="H742" s="77">
        <f t="shared" si="22"/>
        <v>1.849732017527856</v>
      </c>
    </row>
    <row r="743" spans="7:8" ht="12.75">
      <c r="G743" s="43">
        <f t="shared" si="23"/>
        <v>0.10890000000000212</v>
      </c>
      <c r="H743" s="77">
        <f t="shared" si="22"/>
        <v>1.8574932031353768</v>
      </c>
    </row>
    <row r="744" spans="7:8" ht="12.75">
      <c r="G744" s="43">
        <f t="shared" si="23"/>
        <v>0.10900000000000212</v>
      </c>
      <c r="H744" s="77">
        <f t="shared" si="22"/>
        <v>1.8652712855339786</v>
      </c>
    </row>
    <row r="745" spans="7:8" ht="12.75">
      <c r="G745" s="43">
        <f t="shared" si="23"/>
        <v>0.10910000000000213</v>
      </c>
      <c r="H745" s="77">
        <f t="shared" si="22"/>
        <v>1.873066254875738</v>
      </c>
    </row>
    <row r="746" spans="7:8" ht="12.75">
      <c r="G746" s="43">
        <f t="shared" si="23"/>
        <v>0.10920000000000213</v>
      </c>
      <c r="H746" s="77">
        <f t="shared" si="22"/>
        <v>1.8808781012612599</v>
      </c>
    </row>
    <row r="747" spans="7:8" ht="12.75">
      <c r="G747" s="43">
        <f t="shared" si="23"/>
        <v>0.10930000000000213</v>
      </c>
      <c r="H747" s="77">
        <f t="shared" si="22"/>
        <v>1.8887068147376453</v>
      </c>
    </row>
    <row r="748" spans="7:8" ht="12.75">
      <c r="G748" s="43">
        <f t="shared" si="23"/>
        <v>0.10940000000000213</v>
      </c>
      <c r="H748" s="77">
        <f t="shared" si="22"/>
        <v>1.8965523853021296</v>
      </c>
    </row>
    <row r="749" spans="7:8" ht="12.75">
      <c r="G749" s="43">
        <f t="shared" si="23"/>
        <v>0.10950000000000214</v>
      </c>
      <c r="H749" s="77">
        <f t="shared" si="22"/>
        <v>1.9044148028989554</v>
      </c>
    </row>
    <row r="750" spans="7:8" ht="12.75">
      <c r="G750" s="43">
        <f t="shared" si="23"/>
        <v>0.10960000000000214</v>
      </c>
      <c r="H750" s="77">
        <f t="shared" si="22"/>
        <v>1.9122940574217608</v>
      </c>
    </row>
    <row r="751" spans="7:8" ht="12.75">
      <c r="G751" s="43">
        <f t="shared" si="23"/>
        <v>0.10970000000000214</v>
      </c>
      <c r="H751" s="77">
        <f t="shared" si="22"/>
        <v>1.9201901387141334</v>
      </c>
    </row>
    <row r="752" spans="7:8" ht="12.75">
      <c r="G752" s="43">
        <f t="shared" si="23"/>
        <v>0.10980000000000215</v>
      </c>
      <c r="H752" s="77">
        <f t="shared" si="22"/>
        <v>1.9281030365692118</v>
      </c>
    </row>
    <row r="753" spans="7:8" ht="12.75">
      <c r="G753" s="43">
        <f t="shared" si="23"/>
        <v>0.10990000000000215</v>
      </c>
      <c r="H753" s="77">
        <f t="shared" si="22"/>
        <v>1.936032740730397</v>
      </c>
    </row>
    <row r="754" spans="7:8" ht="12.75">
      <c r="G754" s="43">
        <f t="shared" si="23"/>
        <v>0.11000000000000215</v>
      </c>
      <c r="H754" s="77">
        <f t="shared" si="22"/>
        <v>1.943979240891423</v>
      </c>
    </row>
    <row r="755" spans="7:8" ht="12.75">
      <c r="G755" s="43">
        <f t="shared" si="23"/>
        <v>0.11010000000000215</v>
      </c>
      <c r="H755" s="77">
        <f t="shared" si="22"/>
        <v>1.9519425266981898</v>
      </c>
    </row>
    <row r="756" spans="7:8" ht="12.75">
      <c r="G756" s="43">
        <f t="shared" si="23"/>
        <v>0.11020000000000216</v>
      </c>
      <c r="H756" s="77">
        <f t="shared" si="22"/>
        <v>1.9599225877458366</v>
      </c>
    </row>
    <row r="757" spans="7:8" ht="12.75">
      <c r="G757" s="43">
        <f t="shared" si="23"/>
        <v>0.11030000000000216</v>
      </c>
      <c r="H757" s="77">
        <f t="shared" si="22"/>
        <v>1.9679194135831182</v>
      </c>
    </row>
    <row r="758" spans="7:8" ht="12.75">
      <c r="G758" s="43">
        <f t="shared" si="23"/>
        <v>0.11040000000000216</v>
      </c>
      <c r="H758" s="77">
        <f t="shared" si="22"/>
        <v>1.975932993709705</v>
      </c>
    </row>
    <row r="759" spans="7:8" ht="12.75">
      <c r="G759" s="43">
        <f t="shared" si="23"/>
        <v>0.11050000000000217</v>
      </c>
      <c r="H759" s="77">
        <f t="shared" si="22"/>
        <v>1.9839633175780875</v>
      </c>
    </row>
    <row r="760" spans="7:8" ht="12.75">
      <c r="G760" s="43">
        <f t="shared" si="23"/>
        <v>0.11060000000000217</v>
      </c>
      <c r="H760" s="77">
        <f t="shared" si="22"/>
        <v>1.9920103745934767</v>
      </c>
    </row>
    <row r="761" spans="7:8" ht="12.75">
      <c r="G761" s="43">
        <f t="shared" si="23"/>
        <v>0.11070000000000217</v>
      </c>
      <c r="H761" s="77">
        <f t="shared" si="22"/>
        <v>2.0000741541150546</v>
      </c>
    </row>
    <row r="762" spans="7:8" ht="12.75">
      <c r="G762" s="43">
        <f t="shared" si="23"/>
        <v>0.11080000000000217</v>
      </c>
      <c r="H762" s="77">
        <f t="shared" si="22"/>
        <v>2.008154645454951</v>
      </c>
    </row>
    <row r="763" spans="7:8" ht="12.75">
      <c r="G763" s="43">
        <f t="shared" si="23"/>
        <v>0.11090000000000218</v>
      </c>
      <c r="H763" s="77">
        <f t="shared" si="22"/>
        <v>2.016251837878144</v>
      </c>
    </row>
    <row r="764" spans="7:8" ht="12.75">
      <c r="G764" s="43">
        <f t="shared" si="23"/>
        <v>0.11100000000000218</v>
      </c>
      <c r="H764" s="77">
        <f t="shared" si="22"/>
        <v>2.0243657206062977</v>
      </c>
    </row>
    <row r="765" spans="7:8" ht="12.75">
      <c r="G765" s="43">
        <f t="shared" si="23"/>
        <v>0.11110000000000218</v>
      </c>
      <c r="H765" s="77">
        <f t="shared" si="22"/>
        <v>2.0324962828131845</v>
      </c>
    </row>
    <row r="766" spans="7:8" ht="12.75">
      <c r="G766" s="43">
        <f t="shared" si="23"/>
        <v>0.11120000000000219</v>
      </c>
      <c r="H766" s="77">
        <f t="shared" si="22"/>
        <v>2.040643513629547</v>
      </c>
    </row>
    <row r="767" spans="7:8" ht="12.75">
      <c r="G767" s="43">
        <f t="shared" si="23"/>
        <v>0.11130000000000219</v>
      </c>
      <c r="H767" s="77">
        <f t="shared" si="22"/>
        <v>2.048807402140355</v>
      </c>
    </row>
    <row r="768" spans="7:8" ht="12.75">
      <c r="G768" s="43">
        <f t="shared" si="23"/>
        <v>0.11140000000000219</v>
      </c>
      <c r="H768" s="77">
        <f t="shared" si="22"/>
        <v>2.0569879373865803</v>
      </c>
    </row>
    <row r="769" spans="7:8" ht="12.75">
      <c r="G769" s="43">
        <f t="shared" si="23"/>
        <v>0.1115000000000022</v>
      </c>
      <c r="H769" s="77">
        <f t="shared" si="22"/>
        <v>2.0651851083652275</v>
      </c>
    </row>
    <row r="770" spans="7:8" ht="12.75">
      <c r="G770" s="43">
        <f t="shared" si="23"/>
        <v>0.1116000000000022</v>
      </c>
      <c r="H770" s="77">
        <f t="shared" si="22"/>
        <v>2.073398904029787</v>
      </c>
    </row>
    <row r="771" spans="7:8" ht="12.75">
      <c r="G771" s="43">
        <f t="shared" si="23"/>
        <v>0.1117000000000022</v>
      </c>
      <c r="H771" s="77">
        <f t="shared" si="22"/>
        <v>2.081629313290776</v>
      </c>
    </row>
    <row r="772" spans="7:8" ht="12.75">
      <c r="G772" s="43">
        <f t="shared" si="23"/>
        <v>0.1118000000000022</v>
      </c>
      <c r="H772" s="77">
        <f t="shared" si="22"/>
        <v>2.089876325015055</v>
      </c>
    </row>
    <row r="773" spans="7:8" ht="12.75">
      <c r="G773" s="43">
        <f t="shared" si="23"/>
        <v>0.1119000000000022</v>
      </c>
      <c r="H773" s="77">
        <f t="shared" si="22"/>
        <v>2.0981399280279334</v>
      </c>
    </row>
    <row r="774" spans="7:8" ht="12.75">
      <c r="G774" s="43">
        <f t="shared" si="23"/>
        <v>0.11200000000000221</v>
      </c>
      <c r="H774" s="77">
        <f aca="true" t="shared" si="24" ref="H774:H837">BlackScholesCall($C$7,$C$8,$C$9,$C$10,G774)</f>
        <v>2.106420111111589</v>
      </c>
    </row>
    <row r="775" spans="7:8" ht="12.75">
      <c r="G775" s="43">
        <f aca="true" t="shared" si="25" ref="G775:G838">G774+0.0001</f>
        <v>0.11210000000000221</v>
      </c>
      <c r="H775" s="77">
        <f t="shared" si="24"/>
        <v>2.1147168630073025</v>
      </c>
    </row>
    <row r="776" spans="7:8" ht="12.75">
      <c r="G776" s="43">
        <f t="shared" si="25"/>
        <v>0.11220000000000221</v>
      </c>
      <c r="H776" s="77">
        <f t="shared" si="24"/>
        <v>2.123030172413351</v>
      </c>
    </row>
    <row r="777" spans="7:8" ht="12.75">
      <c r="G777" s="43">
        <f t="shared" si="25"/>
        <v>0.11230000000000222</v>
      </c>
      <c r="H777" s="77">
        <f t="shared" si="24"/>
        <v>2.131360027988677</v>
      </c>
    </row>
    <row r="778" spans="7:8" ht="12.75">
      <c r="G778" s="43">
        <f t="shared" si="25"/>
        <v>0.11240000000000222</v>
      </c>
      <c r="H778" s="77">
        <f t="shared" si="24"/>
        <v>2.1397064183504284</v>
      </c>
    </row>
    <row r="779" spans="7:8" ht="12.75">
      <c r="G779" s="43">
        <f t="shared" si="25"/>
        <v>0.11250000000000222</v>
      </c>
      <c r="H779" s="77">
        <f t="shared" si="24"/>
        <v>2.1480693320752664</v>
      </c>
    </row>
    <row r="780" spans="7:8" ht="12.75">
      <c r="G780" s="43">
        <f t="shared" si="25"/>
        <v>0.11260000000000223</v>
      </c>
      <c r="H780" s="77">
        <f t="shared" si="24"/>
        <v>2.15644875769992</v>
      </c>
    </row>
    <row r="781" spans="7:8" ht="12.75">
      <c r="G781" s="43">
        <f t="shared" si="25"/>
        <v>0.11270000000000223</v>
      </c>
      <c r="H781" s="77">
        <f t="shared" si="24"/>
        <v>2.1648446837208013</v>
      </c>
    </row>
    <row r="782" spans="7:8" ht="12.75">
      <c r="G782" s="43">
        <f t="shared" si="25"/>
        <v>0.11280000000000223</v>
      </c>
      <c r="H782" s="77">
        <f t="shared" si="24"/>
        <v>2.1732570985949025</v>
      </c>
    </row>
    <row r="783" spans="7:8" ht="12.75">
      <c r="G783" s="43">
        <f t="shared" si="25"/>
        <v>0.11290000000000223</v>
      </c>
      <c r="H783" s="77">
        <f t="shared" si="24"/>
        <v>2.1816859907414</v>
      </c>
    </row>
    <row r="784" spans="7:8" ht="12.75">
      <c r="G784" s="43">
        <f t="shared" si="25"/>
        <v>0.11300000000000224</v>
      </c>
      <c r="H784" s="77">
        <f t="shared" si="24"/>
        <v>2.1901313485385288</v>
      </c>
    </row>
    <row r="785" spans="7:8" ht="12.75">
      <c r="G785" s="43">
        <f t="shared" si="25"/>
        <v>0.11310000000000224</v>
      </c>
      <c r="H785" s="77">
        <f t="shared" si="24"/>
        <v>2.1985931603282864</v>
      </c>
    </row>
    <row r="786" spans="7:8" ht="12.75">
      <c r="G786" s="43">
        <f t="shared" si="25"/>
        <v>0.11320000000000224</v>
      </c>
      <c r="H786" s="77">
        <f t="shared" si="24"/>
        <v>2.2070714144118853</v>
      </c>
    </row>
    <row r="787" spans="7:8" ht="12.75">
      <c r="G787" s="43">
        <f t="shared" si="25"/>
        <v>0.11330000000000225</v>
      </c>
      <c r="H787" s="77">
        <f t="shared" si="24"/>
        <v>2.2155660990548682</v>
      </c>
    </row>
    <row r="788" spans="7:8" ht="12.75">
      <c r="G788" s="43">
        <f t="shared" si="25"/>
        <v>0.11340000000000225</v>
      </c>
      <c r="H788" s="77">
        <f t="shared" si="24"/>
        <v>2.2240772024844375</v>
      </c>
    </row>
    <row r="789" spans="7:8" ht="12.75">
      <c r="G789" s="43">
        <f t="shared" si="25"/>
        <v>0.11350000000000225</v>
      </c>
      <c r="H789" s="77">
        <f t="shared" si="24"/>
        <v>2.2326047128905344</v>
      </c>
    </row>
    <row r="790" spans="7:8" ht="12.75">
      <c r="G790" s="43">
        <f t="shared" si="25"/>
        <v>0.11360000000000225</v>
      </c>
      <c r="H790" s="77">
        <f t="shared" si="24"/>
        <v>2.2411486184262515</v>
      </c>
    </row>
    <row r="791" spans="7:8" ht="12.75">
      <c r="G791" s="43">
        <f t="shared" si="25"/>
        <v>0.11370000000000226</v>
      </c>
      <c r="H791" s="77">
        <f t="shared" si="24"/>
        <v>2.24970890720833</v>
      </c>
    </row>
    <row r="792" spans="7:8" ht="12.75">
      <c r="G792" s="43">
        <f t="shared" si="25"/>
        <v>0.11380000000000226</v>
      </c>
      <c r="H792" s="77">
        <f t="shared" si="24"/>
        <v>2.2582855673165056</v>
      </c>
    </row>
    <row r="793" spans="7:8" ht="12.75">
      <c r="G793" s="43">
        <f t="shared" si="25"/>
        <v>0.11390000000000226</v>
      </c>
      <c r="H793" s="77">
        <f t="shared" si="24"/>
        <v>2.26687858679621</v>
      </c>
    </row>
    <row r="794" spans="7:8" ht="12.75">
      <c r="G794" s="43">
        <f t="shared" si="25"/>
        <v>0.11400000000000227</v>
      </c>
      <c r="H794" s="77">
        <f t="shared" si="24"/>
        <v>2.275487953655599</v>
      </c>
    </row>
    <row r="795" spans="7:8" ht="12.75">
      <c r="G795" s="43">
        <f t="shared" si="25"/>
        <v>0.11410000000000227</v>
      </c>
      <c r="H795" s="77">
        <f t="shared" si="24"/>
        <v>2.2841136558682678</v>
      </c>
    </row>
    <row r="796" spans="7:8" ht="12.75">
      <c r="G796" s="43">
        <f t="shared" si="25"/>
        <v>0.11420000000000227</v>
      </c>
      <c r="H796" s="77">
        <f t="shared" si="24"/>
        <v>2.2927556813724124</v>
      </c>
    </row>
    <row r="797" spans="7:8" ht="12.75">
      <c r="G797" s="43">
        <f t="shared" si="25"/>
        <v>0.11430000000000227</v>
      </c>
      <c r="H797" s="77">
        <f t="shared" si="24"/>
        <v>2.3014140180719096</v>
      </c>
    </row>
    <row r="798" spans="7:8" ht="12.75">
      <c r="G798" s="43">
        <f t="shared" si="25"/>
        <v>0.11440000000000228</v>
      </c>
      <c r="H798" s="77">
        <f t="shared" si="24"/>
        <v>2.310088653836729</v>
      </c>
    </row>
    <row r="799" spans="7:8" ht="12.75">
      <c r="G799" s="43">
        <f t="shared" si="25"/>
        <v>0.11450000000000228</v>
      </c>
      <c r="H799" s="77">
        <f t="shared" si="24"/>
        <v>2.3187795765012282</v>
      </c>
    </row>
    <row r="800" spans="7:8" ht="12.75">
      <c r="G800" s="43">
        <f t="shared" si="25"/>
        <v>0.11460000000000228</v>
      </c>
      <c r="H800" s="77">
        <f t="shared" si="24"/>
        <v>2.327486773868003</v>
      </c>
    </row>
    <row r="801" spans="7:8" ht="12.75">
      <c r="G801" s="43">
        <f t="shared" si="25"/>
        <v>0.11470000000000229</v>
      </c>
      <c r="H801" s="77">
        <f t="shared" si="24"/>
        <v>2.336210233704392</v>
      </c>
    </row>
    <row r="802" spans="7:8" ht="12.75">
      <c r="G802" s="43">
        <f t="shared" si="25"/>
        <v>0.11480000000000229</v>
      </c>
      <c r="H802" s="77">
        <f t="shared" si="24"/>
        <v>2.34494994374559</v>
      </c>
    </row>
    <row r="803" spans="7:8" ht="12.75">
      <c r="G803" s="43">
        <f t="shared" si="25"/>
        <v>0.11490000000000229</v>
      </c>
      <c r="H803" s="77">
        <f t="shared" si="24"/>
        <v>2.353705891693423</v>
      </c>
    </row>
    <row r="804" spans="7:8" ht="12.75">
      <c r="G804" s="43">
        <f t="shared" si="25"/>
        <v>0.1150000000000023</v>
      </c>
      <c r="H804" s="77">
        <f t="shared" si="24"/>
        <v>2.362478065218241</v>
      </c>
    </row>
    <row r="805" spans="7:8" ht="12.75">
      <c r="G805" s="43">
        <f t="shared" si="25"/>
        <v>0.1151000000000023</v>
      </c>
      <c r="H805" s="77">
        <f t="shared" si="24"/>
        <v>2.371266451956174</v>
      </c>
    </row>
    <row r="806" spans="7:8" ht="12.75">
      <c r="G806" s="43">
        <f t="shared" si="25"/>
        <v>0.1152000000000023</v>
      </c>
      <c r="H806" s="77">
        <f t="shared" si="24"/>
        <v>2.380071039513396</v>
      </c>
    </row>
    <row r="807" spans="7:8" ht="12.75">
      <c r="G807" s="43">
        <f t="shared" si="25"/>
        <v>0.1153000000000023</v>
      </c>
      <c r="H807" s="77">
        <f t="shared" si="24"/>
        <v>2.3888918154629977</v>
      </c>
    </row>
    <row r="808" spans="7:8" ht="12.75">
      <c r="G808" s="43">
        <f t="shared" si="25"/>
        <v>0.1154000000000023</v>
      </c>
      <c r="H808" s="77">
        <f t="shared" si="24"/>
        <v>2.3977287673472603</v>
      </c>
    </row>
    <row r="809" spans="7:8" ht="12.75">
      <c r="G809" s="43">
        <f t="shared" si="25"/>
        <v>0.11550000000000231</v>
      </c>
      <c r="H809" s="77">
        <f t="shared" si="24"/>
        <v>2.4065818826775427</v>
      </c>
    </row>
    <row r="810" spans="7:8" ht="12.75">
      <c r="G810" s="43">
        <f t="shared" si="25"/>
        <v>0.11560000000000231</v>
      </c>
      <c r="H810" s="77">
        <f t="shared" si="24"/>
        <v>2.4154511489339257</v>
      </c>
    </row>
    <row r="811" spans="7:8" ht="12.75">
      <c r="G811" s="43">
        <f t="shared" si="25"/>
        <v>0.11570000000000231</v>
      </c>
      <c r="H811" s="77">
        <f t="shared" si="24"/>
        <v>2.424336553566505</v>
      </c>
    </row>
    <row r="812" spans="7:8" ht="12.75">
      <c r="G812" s="43">
        <f t="shared" si="25"/>
        <v>0.11580000000000232</v>
      </c>
      <c r="H812" s="77">
        <f t="shared" si="24"/>
        <v>2.4332380839945387</v>
      </c>
    </row>
    <row r="813" spans="7:8" ht="12.75">
      <c r="G813" s="43">
        <f t="shared" si="25"/>
        <v>0.11590000000000232</v>
      </c>
      <c r="H813" s="77">
        <f t="shared" si="24"/>
        <v>2.4421557276081813</v>
      </c>
    </row>
    <row r="814" spans="7:8" ht="12.75">
      <c r="G814" s="43">
        <f t="shared" si="25"/>
        <v>0.11600000000000232</v>
      </c>
      <c r="H814" s="77">
        <f t="shared" si="24"/>
        <v>2.451089471767318</v>
      </c>
    </row>
    <row r="815" spans="7:8" ht="12.75">
      <c r="G815" s="43">
        <f t="shared" si="25"/>
        <v>0.11610000000000233</v>
      </c>
      <c r="H815" s="77">
        <f t="shared" si="24"/>
        <v>2.460039303802091</v>
      </c>
    </row>
    <row r="816" spans="7:8" ht="12.75">
      <c r="G816" s="43">
        <f t="shared" si="25"/>
        <v>0.11620000000000233</v>
      </c>
      <c r="H816" s="77">
        <f t="shared" si="24"/>
        <v>2.4690052110145757</v>
      </c>
    </row>
    <row r="817" spans="7:8" ht="12.75">
      <c r="G817" s="43">
        <f t="shared" si="25"/>
        <v>0.11630000000000233</v>
      </c>
      <c r="H817" s="77">
        <f t="shared" si="24"/>
        <v>2.4779871806772746</v>
      </c>
    </row>
    <row r="818" spans="7:8" ht="12.75">
      <c r="G818" s="43">
        <f t="shared" si="25"/>
        <v>0.11640000000000233</v>
      </c>
      <c r="H818" s="77">
        <f t="shared" si="24"/>
        <v>2.486985200034482</v>
      </c>
    </row>
    <row r="819" spans="7:8" ht="12.75">
      <c r="G819" s="43">
        <f t="shared" si="25"/>
        <v>0.11650000000000234</v>
      </c>
      <c r="H819" s="77">
        <f t="shared" si="24"/>
        <v>2.4959992563024116</v>
      </c>
    </row>
    <row r="820" spans="7:8" ht="12.75">
      <c r="G820" s="43">
        <f t="shared" si="25"/>
        <v>0.11660000000000234</v>
      </c>
      <c r="H820" s="77">
        <f t="shared" si="24"/>
        <v>2.505029336668784</v>
      </c>
    </row>
    <row r="821" spans="7:8" ht="12.75">
      <c r="G821" s="43">
        <f t="shared" si="25"/>
        <v>0.11670000000000234</v>
      </c>
      <c r="H821" s="77">
        <f t="shared" si="24"/>
        <v>2.514075428293296</v>
      </c>
    </row>
    <row r="822" spans="7:8" ht="12.75">
      <c r="G822" s="43">
        <f t="shared" si="25"/>
        <v>0.11680000000000235</v>
      </c>
      <c r="H822" s="77">
        <f t="shared" si="24"/>
        <v>2.523137518310037</v>
      </c>
    </row>
    <row r="823" spans="7:8" ht="12.75">
      <c r="G823" s="43">
        <f t="shared" si="25"/>
        <v>0.11690000000000235</v>
      </c>
      <c r="H823" s="77">
        <f t="shared" si="24"/>
        <v>2.5322155938243895</v>
      </c>
    </row>
    <row r="824" spans="7:8" ht="12.75">
      <c r="G824" s="43">
        <f t="shared" si="25"/>
        <v>0.11700000000000235</v>
      </c>
      <c r="H824" s="77">
        <f t="shared" si="24"/>
        <v>2.5413096419144665</v>
      </c>
    </row>
    <row r="825" spans="7:8" ht="12.75">
      <c r="G825" s="43">
        <f t="shared" si="25"/>
        <v>0.11710000000000235</v>
      </c>
      <c r="H825" s="77">
        <f t="shared" si="24"/>
        <v>2.55041964963263</v>
      </c>
    </row>
    <row r="826" spans="7:8" ht="12.75">
      <c r="G826" s="43">
        <f t="shared" si="25"/>
        <v>0.11720000000000236</v>
      </c>
      <c r="H826" s="77">
        <f t="shared" si="24"/>
        <v>2.559545604005663</v>
      </c>
    </row>
    <row r="827" spans="7:8" ht="12.75">
      <c r="G827" s="43">
        <f t="shared" si="25"/>
        <v>0.11730000000000236</v>
      </c>
      <c r="H827" s="77">
        <f t="shared" si="24"/>
        <v>2.5686874920328364</v>
      </c>
    </row>
    <row r="828" spans="7:8" ht="12.75">
      <c r="G828" s="43">
        <f t="shared" si="25"/>
        <v>0.11740000000000236</v>
      </c>
      <c r="H828" s="77">
        <f t="shared" si="24"/>
        <v>2.5778453006872013</v>
      </c>
    </row>
    <row r="829" spans="7:8" ht="12.75">
      <c r="G829" s="43">
        <f t="shared" si="25"/>
        <v>0.11750000000000237</v>
      </c>
      <c r="H829" s="77">
        <f t="shared" si="24"/>
        <v>2.5870190169184752</v>
      </c>
    </row>
    <row r="830" spans="7:8" ht="12.75">
      <c r="G830" s="43">
        <f t="shared" si="25"/>
        <v>0.11760000000000237</v>
      </c>
      <c r="H830" s="77">
        <f t="shared" si="24"/>
        <v>2.5962086276490908</v>
      </c>
    </row>
    <row r="831" spans="7:8" ht="12.75">
      <c r="G831" s="43">
        <f t="shared" si="25"/>
        <v>0.11770000000000237</v>
      </c>
      <c r="H831" s="77">
        <f t="shared" si="24"/>
        <v>2.6054141197772083</v>
      </c>
    </row>
    <row r="832" spans="7:8" ht="12.75">
      <c r="G832" s="43">
        <f t="shared" si="25"/>
        <v>0.11780000000000238</v>
      </c>
      <c r="H832" s="77">
        <f t="shared" si="24"/>
        <v>2.6146354801756218</v>
      </c>
    </row>
    <row r="833" spans="7:8" ht="12.75">
      <c r="G833" s="43">
        <f t="shared" si="25"/>
        <v>0.11790000000000238</v>
      </c>
      <c r="H833" s="77">
        <f t="shared" si="24"/>
        <v>2.6238726956940894</v>
      </c>
    </row>
    <row r="834" spans="7:8" ht="12.75">
      <c r="G834" s="43">
        <f t="shared" si="25"/>
        <v>0.11800000000000238</v>
      </c>
      <c r="H834" s="77">
        <f t="shared" si="24"/>
        <v>2.6331257531565626</v>
      </c>
    </row>
    <row r="835" spans="7:8" ht="12.75">
      <c r="G835" s="43">
        <f t="shared" si="25"/>
        <v>0.11810000000000238</v>
      </c>
      <c r="H835" s="77">
        <f t="shared" si="24"/>
        <v>2.6423946393635873</v>
      </c>
    </row>
    <row r="836" spans="7:8" ht="12.75">
      <c r="G836" s="43">
        <f t="shared" si="25"/>
        <v>0.11820000000000239</v>
      </c>
      <c r="H836" s="77">
        <f t="shared" si="24"/>
        <v>2.65167934109229</v>
      </c>
    </row>
    <row r="837" spans="7:8" ht="12.75">
      <c r="G837" s="43">
        <f t="shared" si="25"/>
        <v>0.11830000000000239</v>
      </c>
      <c r="H837" s="77">
        <f t="shared" si="24"/>
        <v>2.660979845095312</v>
      </c>
    </row>
    <row r="838" spans="7:8" ht="12.75">
      <c r="G838" s="43">
        <f t="shared" si="25"/>
        <v>0.11840000000000239</v>
      </c>
      <c r="H838" s="77">
        <f aca="true" t="shared" si="26" ref="H838:H901">BlackScholesCall($C$7,$C$8,$C$9,$C$10,G838)</f>
        <v>2.670296138103268</v>
      </c>
    </row>
    <row r="839" spans="7:8" ht="12.75">
      <c r="G839" s="43">
        <f aca="true" t="shared" si="27" ref="G839:G902">G838+0.0001</f>
        <v>0.1185000000000024</v>
      </c>
      <c r="H839" s="77">
        <f t="shared" si="26"/>
        <v>2.679628206822642</v>
      </c>
    </row>
    <row r="840" spans="7:8" ht="12.75">
      <c r="G840" s="43">
        <f t="shared" si="27"/>
        <v>0.1186000000000024</v>
      </c>
      <c r="H840" s="77">
        <f t="shared" si="26"/>
        <v>2.6889760379383745</v>
      </c>
    </row>
    <row r="841" spans="7:8" ht="12.75">
      <c r="G841" s="43">
        <f t="shared" si="27"/>
        <v>0.1187000000000024</v>
      </c>
      <c r="H841" s="77">
        <f t="shared" si="26"/>
        <v>2.6983396181116746</v>
      </c>
    </row>
    <row r="842" spans="7:8" ht="12.75">
      <c r="G842" s="43">
        <f t="shared" si="27"/>
        <v>0.1188000000000024</v>
      </c>
      <c r="H842" s="77">
        <f t="shared" si="26"/>
        <v>2.707718933981681</v>
      </c>
    </row>
    <row r="843" spans="7:8" ht="12.75">
      <c r="G843" s="43">
        <f t="shared" si="27"/>
        <v>0.1189000000000024</v>
      </c>
      <c r="H843" s="77">
        <f t="shared" si="26"/>
        <v>2.717113972166942</v>
      </c>
    </row>
    <row r="844" spans="7:8" ht="12.75">
      <c r="G844" s="43">
        <f t="shared" si="27"/>
        <v>0.11900000000000241</v>
      </c>
      <c r="H844" s="77">
        <f t="shared" si="26"/>
        <v>2.726524719262997</v>
      </c>
    </row>
    <row r="845" spans="7:8" ht="12.75">
      <c r="G845" s="43">
        <f t="shared" si="27"/>
        <v>0.11910000000000241</v>
      </c>
      <c r="H845" s="77">
        <f t="shared" si="26"/>
        <v>2.73595116184363</v>
      </c>
    </row>
    <row r="846" spans="7:8" ht="12.75">
      <c r="G846" s="43">
        <f t="shared" si="27"/>
        <v>0.11920000000000242</v>
      </c>
      <c r="H846" s="77">
        <f t="shared" si="26"/>
        <v>2.7453932864618054</v>
      </c>
    </row>
    <row r="847" spans="7:8" ht="12.75">
      <c r="G847" s="43">
        <f t="shared" si="27"/>
        <v>0.11930000000000242</v>
      </c>
      <c r="H847" s="77">
        <f t="shared" si="26"/>
        <v>2.7548510796493986</v>
      </c>
    </row>
    <row r="848" spans="7:8" ht="12.75">
      <c r="G848" s="43">
        <f t="shared" si="27"/>
        <v>0.11940000000000242</v>
      </c>
      <c r="H848" s="77">
        <f t="shared" si="26"/>
        <v>2.764324527917779</v>
      </c>
    </row>
    <row r="849" spans="7:8" ht="12.75">
      <c r="G849" s="43">
        <f t="shared" si="27"/>
        <v>0.11950000000000242</v>
      </c>
      <c r="H849" s="77">
        <f t="shared" si="26"/>
        <v>2.773813617757696</v>
      </c>
    </row>
    <row r="850" spans="7:8" ht="12.75">
      <c r="G850" s="43">
        <f t="shared" si="27"/>
        <v>0.11960000000000243</v>
      </c>
      <c r="H850" s="77">
        <f t="shared" si="26"/>
        <v>2.7833183356387963</v>
      </c>
    </row>
    <row r="851" spans="7:8" ht="12.75">
      <c r="G851" s="43">
        <f t="shared" si="27"/>
        <v>0.11970000000000243</v>
      </c>
      <c r="H851" s="77">
        <f t="shared" si="26"/>
        <v>2.7928386680110577</v>
      </c>
    </row>
    <row r="852" spans="7:8" ht="12.75">
      <c r="G852" s="43">
        <f t="shared" si="27"/>
        <v>0.11980000000000243</v>
      </c>
      <c r="H852" s="77">
        <f t="shared" si="26"/>
        <v>2.802374601305246</v>
      </c>
    </row>
    <row r="853" spans="7:8" ht="12.75">
      <c r="G853" s="43">
        <f t="shared" si="27"/>
        <v>0.11990000000000244</v>
      </c>
      <c r="H853" s="77">
        <f t="shared" si="26"/>
        <v>2.8119261219314495</v>
      </c>
    </row>
    <row r="854" spans="7:8" ht="12.75">
      <c r="G854" s="43">
        <f t="shared" si="27"/>
        <v>0.12000000000000244</v>
      </c>
      <c r="H854" s="77">
        <f t="shared" si="26"/>
        <v>2.8214932162817092</v>
      </c>
    </row>
    <row r="855" spans="7:8" ht="12.75">
      <c r="G855" s="43">
        <f t="shared" si="27"/>
        <v>0.12010000000000244</v>
      </c>
      <c r="H855" s="77">
        <f t="shared" si="26"/>
        <v>2.831075870726835</v>
      </c>
    </row>
    <row r="856" spans="7:8" ht="12.75">
      <c r="G856" s="43">
        <f t="shared" si="27"/>
        <v>0.12020000000000244</v>
      </c>
      <c r="H856" s="77">
        <f t="shared" si="26"/>
        <v>2.8406740716205405</v>
      </c>
    </row>
    <row r="857" spans="7:8" ht="12.75">
      <c r="G857" s="43">
        <f t="shared" si="27"/>
        <v>0.12030000000000245</v>
      </c>
      <c r="H857" s="77">
        <f t="shared" si="26"/>
        <v>2.8502878052974694</v>
      </c>
    </row>
    <row r="858" spans="7:8" ht="12.75">
      <c r="G858" s="43">
        <f t="shared" si="27"/>
        <v>0.12040000000000245</v>
      </c>
      <c r="H858" s="77">
        <f t="shared" si="26"/>
        <v>2.8599170580726394</v>
      </c>
    </row>
    <row r="859" spans="7:8" ht="12.75">
      <c r="G859" s="43">
        <f t="shared" si="27"/>
        <v>0.12050000000000245</v>
      </c>
      <c r="H859" s="77">
        <f t="shared" si="26"/>
        <v>2.869561816244257</v>
      </c>
    </row>
    <row r="860" spans="7:8" ht="12.75">
      <c r="G860" s="43">
        <f t="shared" si="27"/>
        <v>0.12060000000000246</v>
      </c>
      <c r="H860" s="77">
        <f t="shared" si="26"/>
        <v>2.8792220660916854</v>
      </c>
    </row>
    <row r="861" spans="7:8" ht="12.75">
      <c r="G861" s="43">
        <f t="shared" si="27"/>
        <v>0.12070000000000246</v>
      </c>
      <c r="H861" s="77">
        <f t="shared" si="26"/>
        <v>2.888897793876694</v>
      </c>
    </row>
    <row r="862" spans="7:8" ht="12.75">
      <c r="G862" s="43">
        <f t="shared" si="27"/>
        <v>0.12080000000000246</v>
      </c>
      <c r="H862" s="77">
        <f t="shared" si="26"/>
        <v>2.8985889858431193</v>
      </c>
    </row>
    <row r="863" spans="7:8" ht="12.75">
      <c r="G863" s="43">
        <f t="shared" si="27"/>
        <v>0.12090000000000246</v>
      </c>
      <c r="H863" s="77">
        <f t="shared" si="26"/>
        <v>2.908295628218056</v>
      </c>
    </row>
    <row r="864" spans="7:8" ht="12.75">
      <c r="G864" s="43">
        <f t="shared" si="27"/>
        <v>0.12100000000000247</v>
      </c>
      <c r="H864" s="77">
        <f t="shared" si="26"/>
        <v>2.918017707210538</v>
      </c>
    </row>
    <row r="865" spans="7:8" ht="12.75">
      <c r="G865" s="43">
        <f t="shared" si="27"/>
        <v>0.12110000000000247</v>
      </c>
      <c r="H865" s="77">
        <f t="shared" si="26"/>
        <v>2.92775520901408</v>
      </c>
    </row>
    <row r="866" spans="7:8" ht="12.75">
      <c r="G866" s="43">
        <f t="shared" si="27"/>
        <v>0.12120000000000247</v>
      </c>
      <c r="H866" s="77">
        <f t="shared" si="26"/>
        <v>2.937508119803624</v>
      </c>
    </row>
    <row r="867" spans="7:8" ht="12.75">
      <c r="G867" s="43">
        <f t="shared" si="27"/>
        <v>0.12130000000000248</v>
      </c>
      <c r="H867" s="77">
        <f t="shared" si="26"/>
        <v>2.9472764257391333</v>
      </c>
    </row>
    <row r="868" spans="7:8" ht="12.75">
      <c r="G868" s="43">
        <f t="shared" si="27"/>
        <v>0.12140000000000248</v>
      </c>
      <c r="H868" s="77">
        <f t="shared" si="26"/>
        <v>2.9570601129631626</v>
      </c>
    </row>
    <row r="869" spans="7:8" ht="12.75">
      <c r="G869" s="43">
        <f t="shared" si="27"/>
        <v>0.12150000000000248</v>
      </c>
      <c r="H869" s="77">
        <f t="shared" si="26"/>
        <v>2.966859167603218</v>
      </c>
    </row>
    <row r="870" spans="7:8" ht="12.75">
      <c r="G870" s="43">
        <f t="shared" si="27"/>
        <v>0.12160000000000248</v>
      </c>
      <c r="H870" s="77">
        <f t="shared" si="26"/>
        <v>2.97667357576978</v>
      </c>
    </row>
    <row r="871" spans="7:8" ht="12.75">
      <c r="G871" s="43">
        <f t="shared" si="27"/>
        <v>0.12170000000000249</v>
      </c>
      <c r="H871" s="77">
        <f t="shared" si="26"/>
        <v>2.986503323558381</v>
      </c>
    </row>
    <row r="872" spans="7:8" ht="12.75">
      <c r="G872" s="43">
        <f t="shared" si="27"/>
        <v>0.12180000000000249</v>
      </c>
      <c r="H872" s="77">
        <f t="shared" si="26"/>
        <v>2.996348397049374</v>
      </c>
    </row>
    <row r="873" spans="7:8" ht="12.75">
      <c r="G873" s="43">
        <f t="shared" si="27"/>
        <v>0.12190000000000249</v>
      </c>
      <c r="H873" s="77">
        <f t="shared" si="26"/>
        <v>3.0062087823073114</v>
      </c>
    </row>
    <row r="874" spans="7:8" ht="12.75">
      <c r="G874" s="43">
        <f t="shared" si="27"/>
        <v>0.1220000000000025</v>
      </c>
      <c r="H874" s="77">
        <f t="shared" si="26"/>
        <v>3.016084465381482</v>
      </c>
    </row>
    <row r="875" spans="7:8" ht="12.75">
      <c r="G875" s="43">
        <f t="shared" si="27"/>
        <v>0.1221000000000025</v>
      </c>
      <c r="H875" s="77">
        <f t="shared" si="26"/>
        <v>3.025975432307149</v>
      </c>
    </row>
    <row r="876" spans="7:8" ht="12.75">
      <c r="G876" s="43">
        <f t="shared" si="27"/>
        <v>0.1222000000000025</v>
      </c>
      <c r="H876" s="77">
        <f t="shared" si="26"/>
        <v>3.035881669104228</v>
      </c>
    </row>
    <row r="877" spans="7:8" ht="12.75">
      <c r="G877" s="43">
        <f t="shared" si="27"/>
        <v>0.1223000000000025</v>
      </c>
      <c r="H877" s="77">
        <f t="shared" si="26"/>
        <v>3.045803161778025</v>
      </c>
    </row>
    <row r="878" spans="7:8" ht="12.75">
      <c r="G878" s="43">
        <f t="shared" si="27"/>
        <v>0.1224000000000025</v>
      </c>
      <c r="H878" s="77">
        <f t="shared" si="26"/>
        <v>3.055739896320759</v>
      </c>
    </row>
    <row r="879" spans="7:8" ht="12.75">
      <c r="G879" s="43">
        <f t="shared" si="27"/>
        <v>0.12250000000000251</v>
      </c>
      <c r="H879" s="77">
        <f t="shared" si="26"/>
        <v>3.0656918587093713</v>
      </c>
    </row>
    <row r="880" spans="7:8" ht="12.75">
      <c r="G880" s="43">
        <f t="shared" si="27"/>
        <v>0.12260000000000251</v>
      </c>
      <c r="H880" s="77">
        <f t="shared" si="26"/>
        <v>3.0756590349079147</v>
      </c>
    </row>
    <row r="881" spans="7:8" ht="12.75">
      <c r="G881" s="43">
        <f t="shared" si="27"/>
        <v>0.12270000000000252</v>
      </c>
      <c r="H881" s="77">
        <f t="shared" si="26"/>
        <v>3.085641410866174</v>
      </c>
    </row>
    <row r="882" spans="7:8" ht="12.75">
      <c r="G882" s="43">
        <f t="shared" si="27"/>
        <v>0.12280000000000252</v>
      </c>
      <c r="H882" s="77">
        <f t="shared" si="26"/>
        <v>3.0956389725202484</v>
      </c>
    </row>
    <row r="883" spans="7:8" ht="12.75">
      <c r="G883" s="43">
        <f t="shared" si="27"/>
        <v>0.12290000000000252</v>
      </c>
      <c r="H883" s="77">
        <f t="shared" si="26"/>
        <v>3.1056517057939033</v>
      </c>
    </row>
    <row r="884" spans="7:8" ht="12.75">
      <c r="G884" s="43">
        <f t="shared" si="27"/>
        <v>0.12300000000000252</v>
      </c>
      <c r="H884" s="77">
        <f t="shared" si="26"/>
        <v>3.115679596597616</v>
      </c>
    </row>
    <row r="885" spans="7:8" ht="12.75">
      <c r="G885" s="43">
        <f t="shared" si="27"/>
        <v>0.12310000000000253</v>
      </c>
      <c r="H885" s="77">
        <f t="shared" si="26"/>
        <v>3.125722630828335</v>
      </c>
    </row>
    <row r="886" spans="7:8" ht="12.75">
      <c r="G886" s="43">
        <f t="shared" si="27"/>
        <v>0.12320000000000253</v>
      </c>
      <c r="H886" s="77">
        <f t="shared" si="26"/>
        <v>3.1357807943710014</v>
      </c>
    </row>
    <row r="887" spans="7:8" ht="12.75">
      <c r="G887" s="43">
        <f t="shared" si="27"/>
        <v>0.12330000000000253</v>
      </c>
      <c r="H887" s="77">
        <f t="shared" si="26"/>
        <v>3.14585407309751</v>
      </c>
    </row>
    <row r="888" spans="7:8" ht="12.75">
      <c r="G888" s="43">
        <f t="shared" si="27"/>
        <v>0.12340000000000254</v>
      </c>
      <c r="H888" s="77">
        <f t="shared" si="26"/>
        <v>3.1559424528682882</v>
      </c>
    </row>
    <row r="889" spans="7:8" ht="12.75">
      <c r="G889" s="43">
        <f t="shared" si="27"/>
        <v>0.12350000000000254</v>
      </c>
      <c r="H889" s="77">
        <f t="shared" si="26"/>
        <v>3.1660459195314843</v>
      </c>
    </row>
    <row r="890" spans="7:8" ht="12.75">
      <c r="G890" s="43">
        <f t="shared" si="27"/>
        <v>0.12360000000000254</v>
      </c>
      <c r="H890" s="77">
        <f t="shared" si="26"/>
        <v>3.176164458922244</v>
      </c>
    </row>
    <row r="891" spans="7:8" ht="12.75">
      <c r="G891" s="43">
        <f t="shared" si="27"/>
        <v>0.12370000000000254</v>
      </c>
      <c r="H891" s="77">
        <f t="shared" si="26"/>
        <v>3.1862980568656525</v>
      </c>
    </row>
    <row r="892" spans="7:8" ht="12.75">
      <c r="G892" s="43">
        <f t="shared" si="27"/>
        <v>0.12380000000000255</v>
      </c>
      <c r="H892" s="77">
        <f t="shared" si="26"/>
        <v>3.196446699173805</v>
      </c>
    </row>
    <row r="893" spans="7:8" ht="12.75">
      <c r="G893" s="43">
        <f t="shared" si="27"/>
        <v>0.12390000000000255</v>
      </c>
      <c r="H893" s="77">
        <f t="shared" si="26"/>
        <v>3.2066103716489494</v>
      </c>
    </row>
    <row r="894" spans="7:8" ht="12.75">
      <c r="G894" s="43">
        <f t="shared" si="27"/>
        <v>0.12400000000000255</v>
      </c>
      <c r="H894" s="77">
        <f t="shared" si="26"/>
        <v>3.216789060080501</v>
      </c>
    </row>
    <row r="895" spans="7:8" ht="12.75">
      <c r="G895" s="43">
        <f t="shared" si="27"/>
        <v>0.12410000000000256</v>
      </c>
      <c r="H895" s="77">
        <f t="shared" si="26"/>
        <v>3.226982750248183</v>
      </c>
    </row>
    <row r="896" spans="7:8" ht="12.75">
      <c r="G896" s="43">
        <f t="shared" si="27"/>
        <v>0.12420000000000256</v>
      </c>
      <c r="H896" s="77">
        <f t="shared" si="26"/>
        <v>3.2371914279209335</v>
      </c>
    </row>
    <row r="897" spans="7:8" ht="12.75">
      <c r="G897" s="43">
        <f t="shared" si="27"/>
        <v>0.12430000000000256</v>
      </c>
      <c r="H897" s="77">
        <f t="shared" si="26"/>
        <v>3.2474150788562497</v>
      </c>
    </row>
    <row r="898" spans="7:8" ht="12.75">
      <c r="G898" s="43">
        <f t="shared" si="27"/>
        <v>0.12440000000000256</v>
      </c>
      <c r="H898" s="77">
        <f t="shared" si="26"/>
        <v>3.257653688800417</v>
      </c>
    </row>
    <row r="899" spans="7:8" ht="12.75">
      <c r="G899" s="43">
        <f t="shared" si="27"/>
        <v>0.12450000000000257</v>
      </c>
      <c r="H899" s="77">
        <f t="shared" si="26"/>
        <v>3.2679072434926013</v>
      </c>
    </row>
    <row r="900" spans="7:8" ht="12.75">
      <c r="G900" s="43">
        <f t="shared" si="27"/>
        <v>0.12460000000000257</v>
      </c>
      <c r="H900" s="77">
        <f t="shared" si="26"/>
        <v>3.2781757286591073</v>
      </c>
    </row>
    <row r="901" spans="7:8" ht="12.75">
      <c r="G901" s="43">
        <f t="shared" si="27"/>
        <v>0.12470000000000257</v>
      </c>
      <c r="H901" s="77">
        <f t="shared" si="26"/>
        <v>3.2884591300166335</v>
      </c>
    </row>
    <row r="902" spans="7:8" ht="12.75">
      <c r="G902" s="43">
        <f t="shared" si="27"/>
        <v>0.12480000000000258</v>
      </c>
      <c r="H902" s="77">
        <f aca="true" t="shared" si="28" ref="H902:H965">BlackScholesCall($C$7,$C$8,$C$9,$C$10,G902)</f>
        <v>3.298757433273636</v>
      </c>
    </row>
    <row r="903" spans="7:8" ht="12.75">
      <c r="G903" s="43">
        <f aca="true" t="shared" si="29" ref="G903:G966">G902+0.0001</f>
        <v>0.12490000000000258</v>
      </c>
      <c r="H903" s="77">
        <f t="shared" si="28"/>
        <v>3.309070624127756</v>
      </c>
    </row>
    <row r="904" spans="7:8" ht="12.75">
      <c r="G904" s="43">
        <f t="shared" si="29"/>
        <v>0.12500000000000258</v>
      </c>
      <c r="H904" s="77">
        <f t="shared" si="28"/>
        <v>3.319398688266972</v>
      </c>
    </row>
    <row r="905" spans="7:8" ht="12.75">
      <c r="G905" s="43">
        <f t="shared" si="29"/>
        <v>0.12510000000000257</v>
      </c>
      <c r="H905" s="77">
        <f t="shared" si="28"/>
        <v>3.329741611371631</v>
      </c>
    </row>
    <row r="906" spans="7:8" ht="12.75">
      <c r="G906" s="43">
        <f t="shared" si="29"/>
        <v>0.12520000000000256</v>
      </c>
      <c r="H906" s="77">
        <f t="shared" si="28"/>
        <v>3.3400993791114217</v>
      </c>
    </row>
    <row r="907" spans="7:8" ht="12.75">
      <c r="G907" s="43">
        <f t="shared" si="29"/>
        <v>0.12530000000000255</v>
      </c>
      <c r="H907" s="77">
        <f t="shared" si="28"/>
        <v>3.3504719771481177</v>
      </c>
    </row>
    <row r="908" spans="7:8" ht="12.75">
      <c r="G908" s="43">
        <f t="shared" si="29"/>
        <v>0.12540000000000254</v>
      </c>
      <c r="H908" s="77">
        <f t="shared" si="28"/>
        <v>3.360859391134383</v>
      </c>
    </row>
    <row r="909" spans="7:8" ht="12.75">
      <c r="G909" s="43">
        <f t="shared" si="29"/>
        <v>0.12550000000000253</v>
      </c>
      <c r="H909" s="77">
        <f t="shared" si="28"/>
        <v>3.3712616067148247</v>
      </c>
    </row>
    <row r="910" spans="7:8" ht="12.75">
      <c r="G910" s="43">
        <f t="shared" si="29"/>
        <v>0.12560000000000252</v>
      </c>
      <c r="H910" s="77">
        <f t="shared" si="28"/>
        <v>3.3816786095251103</v>
      </c>
    </row>
    <row r="911" spans="7:8" ht="12.75">
      <c r="G911" s="43">
        <f t="shared" si="29"/>
        <v>0.1257000000000025</v>
      </c>
      <c r="H911" s="77">
        <f t="shared" si="28"/>
        <v>3.3921103851933765</v>
      </c>
    </row>
    <row r="912" spans="7:8" ht="12.75">
      <c r="G912" s="43">
        <f t="shared" si="29"/>
        <v>0.1258000000000025</v>
      </c>
      <c r="H912" s="77">
        <f t="shared" si="28"/>
        <v>3.402556919338622</v>
      </c>
    </row>
    <row r="913" spans="7:8" ht="12.75">
      <c r="G913" s="43">
        <f t="shared" si="29"/>
        <v>0.12590000000000248</v>
      </c>
      <c r="H913" s="77">
        <f t="shared" si="28"/>
        <v>3.413018197573237</v>
      </c>
    </row>
    <row r="914" spans="7:8" ht="12.75">
      <c r="G914" s="43">
        <f t="shared" si="29"/>
        <v>0.12600000000000247</v>
      </c>
      <c r="H914" s="77">
        <f t="shared" si="28"/>
        <v>3.423494205501484</v>
      </c>
    </row>
    <row r="915" spans="7:8" ht="12.75">
      <c r="G915" s="43">
        <f t="shared" si="29"/>
        <v>0.12610000000000246</v>
      </c>
      <c r="H915" s="77">
        <f t="shared" si="28"/>
        <v>3.4339849287199797</v>
      </c>
    </row>
    <row r="916" spans="7:8" ht="12.75">
      <c r="G916" s="43">
        <f t="shared" si="29"/>
        <v>0.12620000000000245</v>
      </c>
      <c r="H916" s="77">
        <f t="shared" si="28"/>
        <v>3.44449035281761</v>
      </c>
    </row>
    <row r="917" spans="7:8" ht="12.75">
      <c r="G917" s="43">
        <f t="shared" si="29"/>
        <v>0.12630000000000244</v>
      </c>
      <c r="H917" s="77">
        <f t="shared" si="28"/>
        <v>3.455010463377164</v>
      </c>
    </row>
    <row r="918" spans="7:8" ht="12.75">
      <c r="G918" s="43">
        <f t="shared" si="29"/>
        <v>0.12640000000000243</v>
      </c>
      <c r="H918" s="77">
        <f t="shared" si="28"/>
        <v>3.465545245972919</v>
      </c>
    </row>
    <row r="919" spans="7:8" ht="12.75">
      <c r="G919" s="43">
        <f t="shared" si="29"/>
        <v>0.12650000000000242</v>
      </c>
      <c r="H919" s="77">
        <f t="shared" si="28"/>
        <v>3.4760946861739512</v>
      </c>
    </row>
    <row r="920" spans="7:8" ht="12.75">
      <c r="G920" s="43">
        <f t="shared" si="29"/>
        <v>0.1266000000000024</v>
      </c>
      <c r="H920" s="77">
        <f t="shared" si="28"/>
        <v>3.4866587695408953</v>
      </c>
    </row>
    <row r="921" spans="7:8" ht="12.75">
      <c r="G921" s="43">
        <f t="shared" si="29"/>
        <v>0.1267000000000024</v>
      </c>
      <c r="H921" s="77">
        <f t="shared" si="28"/>
        <v>3.4972374816289573</v>
      </c>
    </row>
    <row r="922" spans="7:8" ht="12.75">
      <c r="G922" s="43">
        <f t="shared" si="29"/>
        <v>0.12680000000000238</v>
      </c>
      <c r="H922" s="77">
        <f t="shared" si="28"/>
        <v>3.5078308079861955</v>
      </c>
    </row>
    <row r="923" spans="7:8" ht="12.75">
      <c r="G923" s="43">
        <f t="shared" si="29"/>
        <v>0.12690000000000237</v>
      </c>
      <c r="H923" s="77">
        <f t="shared" si="28"/>
        <v>3.518438734155623</v>
      </c>
    </row>
    <row r="924" spans="7:8" ht="12.75">
      <c r="G924" s="43">
        <f t="shared" si="29"/>
        <v>0.12700000000000236</v>
      </c>
      <c r="H924" s="77">
        <f t="shared" si="28"/>
        <v>3.5290612456720822</v>
      </c>
    </row>
    <row r="925" spans="7:8" ht="12.75">
      <c r="G925" s="43">
        <f t="shared" si="29"/>
        <v>0.12710000000000235</v>
      </c>
      <c r="H925" s="77">
        <f t="shared" si="28"/>
        <v>3.5396983280669474</v>
      </c>
    </row>
    <row r="926" spans="7:8" ht="12.75">
      <c r="G926" s="43">
        <f t="shared" si="29"/>
        <v>0.12720000000000234</v>
      </c>
      <c r="H926" s="77">
        <f t="shared" si="28"/>
        <v>3.5503499668635072</v>
      </c>
    </row>
    <row r="927" spans="7:8" ht="12.75">
      <c r="G927" s="43">
        <f t="shared" si="29"/>
        <v>0.12730000000000233</v>
      </c>
      <c r="H927" s="77">
        <f t="shared" si="28"/>
        <v>3.561016147581057</v>
      </c>
    </row>
    <row r="928" spans="7:8" ht="12.75">
      <c r="G928" s="43">
        <f t="shared" si="29"/>
        <v>0.12740000000000232</v>
      </c>
      <c r="H928" s="77">
        <f t="shared" si="28"/>
        <v>3.5716968557324975</v>
      </c>
    </row>
    <row r="929" spans="7:8" ht="12.75">
      <c r="G929" s="43">
        <f t="shared" si="29"/>
        <v>0.1275000000000023</v>
      </c>
      <c r="H929" s="77">
        <f t="shared" si="28"/>
        <v>3.582392076825627</v>
      </c>
    </row>
    <row r="930" spans="7:8" ht="12.75">
      <c r="G930" s="43">
        <f t="shared" si="29"/>
        <v>0.1276000000000023</v>
      </c>
      <c r="H930" s="77">
        <f t="shared" si="28"/>
        <v>3.593101796363044</v>
      </c>
    </row>
    <row r="931" spans="7:8" ht="12.75">
      <c r="G931" s="43">
        <f t="shared" si="29"/>
        <v>0.12770000000000228</v>
      </c>
      <c r="H931" s="77">
        <f t="shared" si="28"/>
        <v>3.6038259998427122</v>
      </c>
    </row>
    <row r="932" spans="7:8" ht="12.75">
      <c r="G932" s="43">
        <f t="shared" si="29"/>
        <v>0.12780000000000227</v>
      </c>
      <c r="H932" s="77">
        <f t="shared" si="28"/>
        <v>3.6145646727562166</v>
      </c>
    </row>
    <row r="933" spans="7:8" ht="12.75">
      <c r="G933" s="43">
        <f t="shared" si="29"/>
        <v>0.12790000000000226</v>
      </c>
      <c r="H933" s="77">
        <f t="shared" si="28"/>
        <v>3.6253178005925406</v>
      </c>
    </row>
    <row r="934" spans="7:8" ht="12.75">
      <c r="G934" s="43">
        <f t="shared" si="29"/>
        <v>0.12800000000000225</v>
      </c>
      <c r="H934" s="77">
        <f t="shared" si="28"/>
        <v>3.636085368834614</v>
      </c>
    </row>
    <row r="935" spans="7:8" ht="12.75">
      <c r="G935" s="43">
        <f t="shared" si="29"/>
        <v>0.12810000000000224</v>
      </c>
      <c r="H935" s="77">
        <f t="shared" si="28"/>
        <v>3.646867362961075</v>
      </c>
    </row>
    <row r="936" spans="7:8" ht="12.75">
      <c r="G936" s="43">
        <f t="shared" si="29"/>
        <v>0.12820000000000223</v>
      </c>
      <c r="H936" s="77">
        <f t="shared" si="28"/>
        <v>3.65766376844617</v>
      </c>
    </row>
    <row r="937" spans="7:8" ht="12.75">
      <c r="G937" s="43">
        <f t="shared" si="29"/>
        <v>0.12830000000000222</v>
      </c>
      <c r="H937" s="77">
        <f t="shared" si="28"/>
        <v>3.668474570760395</v>
      </c>
    </row>
    <row r="938" spans="7:8" ht="12.75">
      <c r="G938" s="43">
        <f t="shared" si="29"/>
        <v>0.1284000000000022</v>
      </c>
      <c r="H938" s="77">
        <f t="shared" si="28"/>
        <v>3.6792997553699394</v>
      </c>
    </row>
    <row r="939" spans="7:8" ht="12.75">
      <c r="G939" s="43">
        <f t="shared" si="29"/>
        <v>0.1285000000000022</v>
      </c>
      <c r="H939" s="77">
        <f t="shared" si="28"/>
        <v>3.690139307737411</v>
      </c>
    </row>
    <row r="940" spans="7:8" ht="12.75">
      <c r="G940" s="43">
        <f t="shared" si="29"/>
        <v>0.12860000000000218</v>
      </c>
      <c r="H940" s="77">
        <f t="shared" si="28"/>
        <v>3.7009932133207997</v>
      </c>
    </row>
    <row r="941" spans="7:8" ht="12.75">
      <c r="G941" s="43">
        <f t="shared" si="29"/>
        <v>0.12870000000000217</v>
      </c>
      <c r="H941" s="77">
        <f t="shared" si="28"/>
        <v>3.711861457575367</v>
      </c>
    </row>
    <row r="942" spans="7:8" ht="12.75">
      <c r="G942" s="43">
        <f t="shared" si="29"/>
        <v>0.12880000000000216</v>
      </c>
      <c r="H942" s="77">
        <f t="shared" si="28"/>
        <v>3.722744025952636</v>
      </c>
    </row>
    <row r="943" spans="7:8" ht="12.75">
      <c r="G943" s="43">
        <f t="shared" si="29"/>
        <v>0.12890000000000215</v>
      </c>
      <c r="H943" s="77">
        <f t="shared" si="28"/>
        <v>3.7336409039001097</v>
      </c>
    </row>
    <row r="944" spans="7:8" ht="12.75">
      <c r="G944" s="43">
        <f t="shared" si="29"/>
        <v>0.12900000000000214</v>
      </c>
      <c r="H944" s="77">
        <f t="shared" si="28"/>
        <v>3.744552076863229</v>
      </c>
    </row>
    <row r="945" spans="7:8" ht="12.75">
      <c r="G945" s="43">
        <f t="shared" si="29"/>
        <v>0.12910000000000213</v>
      </c>
      <c r="H945" s="77">
        <f t="shared" si="28"/>
        <v>3.7554775302838124</v>
      </c>
    </row>
    <row r="946" spans="7:8" ht="12.75">
      <c r="G946" s="43">
        <f t="shared" si="29"/>
        <v>0.12920000000000212</v>
      </c>
      <c r="H946" s="77">
        <f t="shared" si="28"/>
        <v>3.7664172496003374</v>
      </c>
    </row>
    <row r="947" spans="7:8" ht="12.75">
      <c r="G947" s="43">
        <f t="shared" si="29"/>
        <v>0.1293000000000021</v>
      </c>
      <c r="H947" s="77">
        <f t="shared" si="28"/>
        <v>3.7773712202487815</v>
      </c>
    </row>
    <row r="948" spans="7:8" ht="12.75">
      <c r="G948" s="43">
        <f t="shared" si="29"/>
        <v>0.1294000000000021</v>
      </c>
      <c r="H948" s="77">
        <f t="shared" si="28"/>
        <v>3.7883394276624927</v>
      </c>
    </row>
    <row r="949" spans="7:8" ht="12.75">
      <c r="G949" s="43">
        <f t="shared" si="29"/>
        <v>0.12950000000000209</v>
      </c>
      <c r="H949" s="77">
        <f t="shared" si="28"/>
        <v>3.799321857272375</v>
      </c>
    </row>
    <row r="950" spans="7:8" ht="12.75">
      <c r="G950" s="43">
        <f t="shared" si="29"/>
        <v>0.12960000000000207</v>
      </c>
      <c r="H950" s="77">
        <f t="shared" si="28"/>
        <v>3.8103184945068733</v>
      </c>
    </row>
    <row r="951" spans="7:8" ht="12.75">
      <c r="G951" s="43">
        <f t="shared" si="29"/>
        <v>0.12970000000000206</v>
      </c>
      <c r="H951" s="77">
        <f t="shared" si="28"/>
        <v>3.821329324791847</v>
      </c>
    </row>
    <row r="952" spans="7:8" ht="12.75">
      <c r="G952" s="43">
        <f t="shared" si="29"/>
        <v>0.12980000000000205</v>
      </c>
      <c r="H952" s="77">
        <f t="shared" si="28"/>
        <v>3.83235433355145</v>
      </c>
    </row>
    <row r="953" spans="7:8" ht="12.75">
      <c r="G953" s="43">
        <f t="shared" si="29"/>
        <v>0.12990000000000204</v>
      </c>
      <c r="H953" s="77">
        <f t="shared" si="28"/>
        <v>3.843393506207434</v>
      </c>
    </row>
    <row r="954" spans="7:8" ht="12.75">
      <c r="G954" s="43">
        <f t="shared" si="29"/>
        <v>0.13000000000000203</v>
      </c>
      <c r="H954" s="77">
        <f t="shared" si="28"/>
        <v>3.85444682817959</v>
      </c>
    </row>
    <row r="955" spans="7:8" ht="12.75">
      <c r="G955" s="43">
        <f t="shared" si="29"/>
        <v>0.13010000000000202</v>
      </c>
      <c r="H955" s="77">
        <f t="shared" si="28"/>
        <v>3.8655142848866575</v>
      </c>
    </row>
    <row r="956" spans="7:8" ht="12.75">
      <c r="G956" s="43">
        <f t="shared" si="29"/>
        <v>0.130200000000002</v>
      </c>
      <c r="H956" s="77">
        <f t="shared" si="28"/>
        <v>3.876595861744505</v>
      </c>
    </row>
    <row r="957" spans="7:8" ht="12.75">
      <c r="G957" s="43">
        <f t="shared" si="29"/>
        <v>0.130300000000002</v>
      </c>
      <c r="H957" s="77">
        <f t="shared" si="28"/>
        <v>3.887691544168561</v>
      </c>
    </row>
    <row r="958" spans="7:8" ht="12.75">
      <c r="G958" s="43">
        <f t="shared" si="29"/>
        <v>0.130400000000002</v>
      </c>
      <c r="H958" s="77">
        <f t="shared" si="28"/>
        <v>3.898801317572392</v>
      </c>
    </row>
    <row r="959" spans="7:8" ht="12.75">
      <c r="G959" s="43">
        <f t="shared" si="29"/>
        <v>0.13050000000000198</v>
      </c>
      <c r="H959" s="77">
        <f t="shared" si="28"/>
        <v>3.9099251673684847</v>
      </c>
    </row>
    <row r="960" spans="7:8" ht="12.75">
      <c r="G960" s="43">
        <f t="shared" si="29"/>
        <v>0.13060000000000196</v>
      </c>
      <c r="H960" s="77">
        <f t="shared" si="28"/>
        <v>3.9210630789679612</v>
      </c>
    </row>
    <row r="961" spans="7:8" ht="12.75">
      <c r="G961" s="43">
        <f t="shared" si="29"/>
        <v>0.13070000000000195</v>
      </c>
      <c r="H961" s="77">
        <f t="shared" si="28"/>
        <v>3.93221503778085</v>
      </c>
    </row>
    <row r="962" spans="7:8" ht="12.75">
      <c r="G962" s="43">
        <f t="shared" si="29"/>
        <v>0.13080000000000194</v>
      </c>
      <c r="H962" s="77">
        <f t="shared" si="28"/>
        <v>3.9433810292166243</v>
      </c>
    </row>
    <row r="963" spans="7:8" ht="12.75">
      <c r="G963" s="43">
        <f t="shared" si="29"/>
        <v>0.13090000000000193</v>
      </c>
      <c r="H963" s="77">
        <f t="shared" si="28"/>
        <v>3.954561038683792</v>
      </c>
    </row>
    <row r="964" spans="7:8" ht="12.75">
      <c r="G964" s="43">
        <f t="shared" si="29"/>
        <v>0.13100000000000192</v>
      </c>
      <c r="H964" s="77">
        <f t="shared" si="28"/>
        <v>3.965755051589852</v>
      </c>
    </row>
    <row r="965" spans="7:8" ht="12.75">
      <c r="G965" s="43">
        <f t="shared" si="29"/>
        <v>0.1311000000000019</v>
      </c>
      <c r="H965" s="77">
        <f t="shared" si="28"/>
        <v>3.976963053342402</v>
      </c>
    </row>
    <row r="966" spans="7:8" ht="12.75">
      <c r="G966" s="43">
        <f t="shared" si="29"/>
        <v>0.1312000000000019</v>
      </c>
      <c r="H966" s="77">
        <f aca="true" t="shared" si="30" ref="H966:H1029">BlackScholesCall($C$7,$C$8,$C$9,$C$10,G966)</f>
        <v>3.9881850293481165</v>
      </c>
    </row>
    <row r="967" spans="7:8" ht="12.75">
      <c r="G967" s="43">
        <f aca="true" t="shared" si="31" ref="G967:G1015">G966+0.0001</f>
        <v>0.1313000000000019</v>
      </c>
      <c r="H967" s="77">
        <f t="shared" si="30"/>
        <v>3.9994209650139823</v>
      </c>
    </row>
    <row r="968" spans="7:8" ht="12.75">
      <c r="G968" s="43">
        <f t="shared" si="31"/>
        <v>0.13140000000000188</v>
      </c>
      <c r="H968" s="77">
        <f t="shared" si="30"/>
        <v>4.010670845745366</v>
      </c>
    </row>
    <row r="969" spans="7:8" ht="12.75">
      <c r="G969" s="43">
        <f t="shared" si="31"/>
        <v>0.13150000000000187</v>
      </c>
      <c r="H969" s="77">
        <f t="shared" si="30"/>
        <v>4.021934656949398</v>
      </c>
    </row>
    <row r="970" spans="7:8" ht="12.75">
      <c r="G970" s="43">
        <f t="shared" si="31"/>
        <v>0.13160000000000185</v>
      </c>
      <c r="H970" s="77">
        <f t="shared" si="30"/>
        <v>4.033212384031771</v>
      </c>
    </row>
    <row r="971" spans="7:8" ht="12.75">
      <c r="G971" s="43">
        <f t="shared" si="31"/>
        <v>0.13170000000000184</v>
      </c>
      <c r="H971" s="77">
        <f t="shared" si="30"/>
        <v>4.0445040123996705</v>
      </c>
    </row>
    <row r="972" spans="7:8" ht="12.75">
      <c r="G972" s="43">
        <f t="shared" si="31"/>
        <v>0.13180000000000183</v>
      </c>
      <c r="H972" s="77">
        <f t="shared" si="30"/>
        <v>4.055809527458891</v>
      </c>
    </row>
    <row r="973" spans="7:8" ht="12.75">
      <c r="G973" s="43">
        <f t="shared" si="31"/>
        <v>0.13190000000000182</v>
      </c>
      <c r="H973" s="77">
        <f t="shared" si="30"/>
        <v>4.067128914617214</v>
      </c>
    </row>
    <row r="974" spans="7:8" ht="12.75">
      <c r="G974" s="43">
        <f t="shared" si="31"/>
        <v>0.1320000000000018</v>
      </c>
      <c r="H974" s="77">
        <f t="shared" si="30"/>
        <v>4.078462159281528</v>
      </c>
    </row>
    <row r="975" spans="7:8" ht="12.75">
      <c r="G975" s="43">
        <f t="shared" si="31"/>
        <v>0.1321000000000018</v>
      </c>
      <c r="H975" s="77">
        <f t="shared" si="30"/>
        <v>4.089809246860881</v>
      </c>
    </row>
    <row r="976" spans="7:8" ht="12.75">
      <c r="G976" s="43">
        <f t="shared" si="31"/>
        <v>0.1322000000000018</v>
      </c>
      <c r="H976" s="77">
        <f t="shared" si="30"/>
        <v>4.101170162763168</v>
      </c>
    </row>
    <row r="977" spans="7:8" ht="12.75">
      <c r="G977" s="43">
        <f t="shared" si="31"/>
        <v>0.13230000000000178</v>
      </c>
      <c r="H977" s="77">
        <f t="shared" si="30"/>
        <v>4.112544892399171</v>
      </c>
    </row>
    <row r="978" spans="7:8" ht="12.75">
      <c r="G978" s="43">
        <f t="shared" si="31"/>
        <v>0.13240000000000177</v>
      </c>
      <c r="H978" s="77">
        <f t="shared" si="30"/>
        <v>4.123933421178236</v>
      </c>
    </row>
    <row r="979" spans="7:8" ht="12.75">
      <c r="G979" s="43">
        <f t="shared" si="31"/>
        <v>0.13250000000000176</v>
      </c>
      <c r="H979" s="77">
        <f t="shared" si="30"/>
        <v>4.135335734512751</v>
      </c>
    </row>
    <row r="980" spans="7:8" ht="12.75">
      <c r="G980" s="43">
        <f t="shared" si="31"/>
        <v>0.13260000000000174</v>
      </c>
      <c r="H980" s="77">
        <f t="shared" si="30"/>
        <v>4.146751817815812</v>
      </c>
    </row>
    <row r="981" spans="7:8" ht="12.75">
      <c r="G981" s="43">
        <f t="shared" si="31"/>
        <v>0.13270000000000173</v>
      </c>
      <c r="H981" s="77">
        <f t="shared" si="30"/>
        <v>4.158181656500943</v>
      </c>
    </row>
    <row r="982" spans="7:8" ht="12.75">
      <c r="G982" s="43">
        <f t="shared" si="31"/>
        <v>0.13280000000000172</v>
      </c>
      <c r="H982" s="77">
        <f t="shared" si="30"/>
        <v>4.169625235983887</v>
      </c>
    </row>
    <row r="983" spans="7:8" ht="12.75">
      <c r="G983" s="43">
        <f t="shared" si="31"/>
        <v>0.1329000000000017</v>
      </c>
      <c r="H983" s="77">
        <f t="shared" si="30"/>
        <v>4.181082541681434</v>
      </c>
    </row>
    <row r="984" spans="7:8" ht="12.75">
      <c r="G984" s="43">
        <f t="shared" si="31"/>
        <v>0.1330000000000017</v>
      </c>
      <c r="H984" s="77">
        <f t="shared" si="30"/>
        <v>4.192553559012026</v>
      </c>
    </row>
    <row r="985" spans="7:8" ht="12.75">
      <c r="G985" s="43">
        <f t="shared" si="31"/>
        <v>0.1331000000000017</v>
      </c>
      <c r="H985" s="77">
        <f t="shared" si="30"/>
        <v>4.204038273395838</v>
      </c>
    </row>
    <row r="986" spans="7:8" ht="12.75">
      <c r="G986" s="43">
        <f t="shared" si="31"/>
        <v>0.13320000000000168</v>
      </c>
      <c r="H986" s="77">
        <f t="shared" si="30"/>
        <v>4.215536670254664</v>
      </c>
    </row>
    <row r="987" spans="7:8" ht="12.75">
      <c r="G987" s="43">
        <f t="shared" si="31"/>
        <v>0.13330000000000167</v>
      </c>
      <c r="H987" s="77">
        <f t="shared" si="30"/>
        <v>4.227048735012374</v>
      </c>
    </row>
    <row r="988" spans="7:8" ht="12.75">
      <c r="G988" s="43">
        <f t="shared" si="31"/>
        <v>0.13340000000000166</v>
      </c>
      <c r="H988" s="77">
        <f t="shared" si="30"/>
        <v>4.238574453094827</v>
      </c>
    </row>
    <row r="989" spans="7:8" ht="12.75">
      <c r="G989" s="43">
        <f t="shared" si="31"/>
        <v>0.13350000000000165</v>
      </c>
      <c r="H989" s="77">
        <f t="shared" si="30"/>
        <v>4.250113809929815</v>
      </c>
    </row>
    <row r="990" spans="7:8" ht="12.75">
      <c r="G990" s="43">
        <f t="shared" si="31"/>
        <v>0.13360000000000163</v>
      </c>
      <c r="H990" s="77">
        <f t="shared" si="30"/>
        <v>4.261666790947487</v>
      </c>
    </row>
    <row r="991" spans="7:8" ht="12.75">
      <c r="G991" s="43">
        <f t="shared" si="31"/>
        <v>0.13370000000000162</v>
      </c>
      <c r="H991" s="77">
        <f t="shared" si="30"/>
        <v>4.2732333815800985</v>
      </c>
    </row>
    <row r="992" spans="7:8" ht="12.75">
      <c r="G992" s="43">
        <f t="shared" si="31"/>
        <v>0.1338000000000016</v>
      </c>
      <c r="H992" s="77">
        <f t="shared" si="30"/>
        <v>4.284813567262404</v>
      </c>
    </row>
    <row r="993" spans="7:8" ht="12.75">
      <c r="G993" s="43">
        <f t="shared" si="31"/>
        <v>0.1339000000000016</v>
      </c>
      <c r="H993" s="77">
        <f t="shared" si="30"/>
        <v>4.296407333431375</v>
      </c>
    </row>
    <row r="994" spans="7:8" ht="12.75">
      <c r="G994" s="43">
        <f t="shared" si="31"/>
        <v>0.1340000000000016</v>
      </c>
      <c r="H994" s="77">
        <f t="shared" si="30"/>
        <v>4.308014665527395</v>
      </c>
    </row>
    <row r="995" spans="7:8" ht="12.75">
      <c r="G995" s="43">
        <f t="shared" si="31"/>
        <v>0.13410000000000158</v>
      </c>
      <c r="H995" s="77">
        <f t="shared" si="30"/>
        <v>4.31963554899238</v>
      </c>
    </row>
    <row r="996" spans="7:8" ht="12.75">
      <c r="G996" s="43">
        <f t="shared" si="31"/>
        <v>0.13420000000000157</v>
      </c>
      <c r="H996" s="77">
        <f t="shared" si="30"/>
        <v>4.331269969272171</v>
      </c>
    </row>
    <row r="997" spans="7:8" ht="12.75">
      <c r="G997" s="43">
        <f t="shared" si="31"/>
        <v>0.13430000000000156</v>
      </c>
      <c r="H997" s="77">
        <f t="shared" si="30"/>
        <v>4.342917911814169</v>
      </c>
    </row>
    <row r="998" spans="7:8" ht="12.75">
      <c r="G998" s="43">
        <f t="shared" si="31"/>
        <v>0.13440000000000155</v>
      </c>
      <c r="H998" s="77">
        <f t="shared" si="30"/>
        <v>4.354579362070041</v>
      </c>
    </row>
    <row r="999" spans="7:8" ht="12.75">
      <c r="G999" s="43">
        <f t="shared" si="31"/>
        <v>0.13450000000000153</v>
      </c>
      <c r="H999" s="77">
        <f t="shared" si="30"/>
        <v>4.366254305493754</v>
      </c>
    </row>
    <row r="1000" spans="7:8" ht="12.75">
      <c r="G1000" s="43">
        <f t="shared" si="31"/>
        <v>0.13460000000000152</v>
      </c>
      <c r="H1000" s="77">
        <f t="shared" si="30"/>
        <v>4.377942727542688</v>
      </c>
    </row>
    <row r="1001" spans="7:8" ht="12.75">
      <c r="G1001" s="43">
        <f t="shared" si="31"/>
        <v>0.1347000000000015</v>
      </c>
      <c r="H1001" s="77">
        <f t="shared" si="30"/>
        <v>4.389644613677376</v>
      </c>
    </row>
    <row r="1002" spans="7:8" ht="12.75">
      <c r="G1002" s="43">
        <f t="shared" si="31"/>
        <v>0.1348000000000015</v>
      </c>
      <c r="H1002" s="77">
        <f t="shared" si="30"/>
        <v>4.401359949361478</v>
      </c>
    </row>
    <row r="1003" spans="7:8" ht="12.75">
      <c r="G1003" s="43">
        <f t="shared" si="31"/>
        <v>0.1349000000000015</v>
      </c>
      <c r="H1003" s="77">
        <f t="shared" si="30"/>
        <v>4.413088720062689</v>
      </c>
    </row>
    <row r="1004" spans="7:8" ht="12.75">
      <c r="G1004" s="43">
        <f t="shared" si="31"/>
        <v>0.13500000000000148</v>
      </c>
      <c r="H1004" s="77">
        <f t="shared" si="30"/>
        <v>4.424830911252286</v>
      </c>
    </row>
    <row r="1005" spans="7:8" ht="12.75">
      <c r="G1005" s="43">
        <f t="shared" si="31"/>
        <v>0.13510000000000147</v>
      </c>
      <c r="H1005" s="77">
        <f t="shared" si="30"/>
        <v>4.436586508403536</v>
      </c>
    </row>
    <row r="1006" spans="7:8" ht="12.75">
      <c r="G1006" s="43">
        <f t="shared" si="31"/>
        <v>0.13520000000000146</v>
      </c>
      <c r="H1006" s="77">
        <f t="shared" si="30"/>
        <v>4.4483554969959584</v>
      </c>
    </row>
    <row r="1007" spans="7:8" ht="12.75">
      <c r="G1007" s="43">
        <f t="shared" si="31"/>
        <v>0.13530000000000145</v>
      </c>
      <c r="H1007" s="77">
        <f t="shared" si="30"/>
        <v>4.460137862510862</v>
      </c>
    </row>
    <row r="1008" spans="7:8" ht="12.75">
      <c r="G1008" s="43">
        <f t="shared" si="31"/>
        <v>0.13540000000000144</v>
      </c>
      <c r="H1008" s="77">
        <f t="shared" si="30"/>
        <v>4.471933590434475</v>
      </c>
    </row>
    <row r="1009" spans="7:8" ht="12.75">
      <c r="G1009" s="43">
        <f t="shared" si="31"/>
        <v>0.13550000000000142</v>
      </c>
      <c r="H1009" s="77">
        <f t="shared" si="30"/>
        <v>4.483742666256688</v>
      </c>
    </row>
    <row r="1010" spans="7:8" ht="12.75">
      <c r="G1010" s="43">
        <f t="shared" si="31"/>
        <v>0.1356000000000014</v>
      </c>
      <c r="H1010" s="77">
        <f t="shared" si="30"/>
        <v>4.495565075471291</v>
      </c>
    </row>
    <row r="1011" spans="7:8" ht="12.75">
      <c r="G1011" s="43">
        <f t="shared" si="31"/>
        <v>0.1357000000000014</v>
      </c>
      <c r="H1011" s="77">
        <f t="shared" si="30"/>
        <v>4.507400803576019</v>
      </c>
    </row>
    <row r="1012" spans="7:8" ht="12.75">
      <c r="G1012" s="43">
        <f t="shared" si="31"/>
        <v>0.1358000000000014</v>
      </c>
      <c r="H1012" s="77">
        <f t="shared" si="30"/>
        <v>4.519249836073783</v>
      </c>
    </row>
    <row r="1013" spans="7:8" ht="12.75">
      <c r="G1013" s="43">
        <f t="shared" si="31"/>
        <v>0.13590000000000138</v>
      </c>
      <c r="H1013" s="77">
        <f t="shared" si="30"/>
        <v>4.531112158471387</v>
      </c>
    </row>
    <row r="1014" spans="7:8" ht="12.75">
      <c r="G1014" s="43">
        <f t="shared" si="31"/>
        <v>0.13600000000000137</v>
      </c>
      <c r="H1014" s="77">
        <f t="shared" si="30"/>
        <v>4.542987756279246</v>
      </c>
    </row>
    <row r="1015" spans="7:8" ht="12.75">
      <c r="G1015" s="43">
        <f t="shared" si="31"/>
        <v>0.13610000000000136</v>
      </c>
      <c r="H1015" s="77">
        <f t="shared" si="30"/>
        <v>4.55487661501337</v>
      </c>
    </row>
    <row r="1016" spans="7:8" ht="12.75">
      <c r="G1016" s="43">
        <f aca="true" t="shared" si="32" ref="G1016:G1079">G1015+0.0001</f>
        <v>0.13620000000000135</v>
      </c>
      <c r="H1016" s="77">
        <f t="shared" si="30"/>
        <v>4.566778720194094</v>
      </c>
    </row>
    <row r="1017" spans="7:8" ht="12.75">
      <c r="G1017" s="43">
        <f t="shared" si="32"/>
        <v>0.13630000000000134</v>
      </c>
      <c r="H1017" s="77">
        <f t="shared" si="30"/>
        <v>4.57869405734553</v>
      </c>
    </row>
    <row r="1018" spans="7:8" ht="12.75">
      <c r="G1018" s="43">
        <f t="shared" si="32"/>
        <v>0.13640000000000133</v>
      </c>
      <c r="H1018" s="77">
        <f t="shared" si="30"/>
        <v>4.590622611997901</v>
      </c>
    </row>
    <row r="1019" spans="7:8" ht="12.75">
      <c r="G1019" s="43">
        <f t="shared" si="32"/>
        <v>0.13650000000000131</v>
      </c>
      <c r="H1019" s="77">
        <f t="shared" si="30"/>
        <v>4.602564369685638</v>
      </c>
    </row>
    <row r="1020" spans="7:8" ht="12.75">
      <c r="G1020" s="43">
        <f t="shared" si="32"/>
        <v>0.1366000000000013</v>
      </c>
      <c r="H1020" s="77">
        <f t="shared" si="30"/>
        <v>4.614519315947177</v>
      </c>
    </row>
    <row r="1021" spans="7:8" ht="12.75">
      <c r="G1021" s="43">
        <f t="shared" si="32"/>
        <v>0.1367000000000013</v>
      </c>
      <c r="H1021" s="77">
        <f t="shared" si="30"/>
        <v>4.6264874363279205</v>
      </c>
    </row>
    <row r="1022" spans="7:8" ht="12.75">
      <c r="G1022" s="43">
        <f t="shared" si="32"/>
        <v>0.13680000000000128</v>
      </c>
      <c r="H1022" s="77">
        <f t="shared" si="30"/>
        <v>4.638468716376366</v>
      </c>
    </row>
    <row r="1023" spans="7:8" ht="12.75">
      <c r="G1023" s="43">
        <f t="shared" si="32"/>
        <v>0.13690000000000127</v>
      </c>
      <c r="H1023" s="77">
        <f t="shared" si="30"/>
        <v>4.65046314164789</v>
      </c>
    </row>
    <row r="1024" spans="7:8" ht="12.75">
      <c r="G1024" s="43">
        <f t="shared" si="32"/>
        <v>0.13700000000000126</v>
      </c>
      <c r="H1024" s="77">
        <f t="shared" si="30"/>
        <v>4.662470697701536</v>
      </c>
    </row>
    <row r="1025" spans="7:8" ht="12.75">
      <c r="G1025" s="43">
        <f t="shared" si="32"/>
        <v>0.13710000000000125</v>
      </c>
      <c r="H1025" s="77">
        <f t="shared" si="30"/>
        <v>4.674491370102629</v>
      </c>
    </row>
    <row r="1026" spans="7:8" ht="12.75">
      <c r="G1026" s="43">
        <f t="shared" si="32"/>
        <v>0.13720000000000124</v>
      </c>
      <c r="H1026" s="77">
        <f t="shared" si="30"/>
        <v>4.686525144421296</v>
      </c>
    </row>
    <row r="1027" spans="7:8" ht="12.75">
      <c r="G1027" s="43">
        <f t="shared" si="32"/>
        <v>0.13730000000000123</v>
      </c>
      <c r="H1027" s="77">
        <f t="shared" si="30"/>
        <v>4.698572006233974</v>
      </c>
    </row>
    <row r="1028" spans="7:8" ht="12.75">
      <c r="G1028" s="43">
        <f t="shared" si="32"/>
        <v>0.13740000000000122</v>
      </c>
      <c r="H1028" s="77">
        <f t="shared" si="30"/>
        <v>4.710631941121989</v>
      </c>
    </row>
    <row r="1029" spans="7:8" ht="12.75">
      <c r="G1029" s="43">
        <f t="shared" si="32"/>
        <v>0.1375000000000012</v>
      </c>
      <c r="H1029" s="77">
        <f t="shared" si="30"/>
        <v>4.722704934672038</v>
      </c>
    </row>
    <row r="1030" spans="7:8" ht="12.75">
      <c r="G1030" s="43">
        <f t="shared" si="32"/>
        <v>0.1376000000000012</v>
      </c>
      <c r="H1030" s="77">
        <f aca="true" t="shared" si="33" ref="H1030:H1093">BlackScholesCall($C$7,$C$8,$C$9,$C$10,G1030)</f>
        <v>4.73479097247764</v>
      </c>
    </row>
    <row r="1031" spans="7:8" ht="12.75">
      <c r="G1031" s="43">
        <f t="shared" si="32"/>
        <v>0.13770000000000118</v>
      </c>
      <c r="H1031" s="77">
        <f t="shared" si="33"/>
        <v>4.746890040136805</v>
      </c>
    </row>
    <row r="1032" spans="7:8" ht="12.75">
      <c r="G1032" s="43">
        <f t="shared" si="32"/>
        <v>0.13780000000000117</v>
      </c>
      <c r="H1032" s="77">
        <f t="shared" si="33"/>
        <v>4.7590021232539925</v>
      </c>
    </row>
    <row r="1033" spans="7:8" ht="12.75">
      <c r="G1033" s="43">
        <f t="shared" si="32"/>
        <v>0.13790000000000116</v>
      </c>
      <c r="H1033" s="77">
        <f t="shared" si="33"/>
        <v>4.771127207439292</v>
      </c>
    </row>
    <row r="1034" spans="7:8" ht="12.75">
      <c r="G1034" s="43">
        <f t="shared" si="32"/>
        <v>0.13800000000000115</v>
      </c>
      <c r="H1034" s="77">
        <f t="shared" si="33"/>
        <v>4.783265278309585</v>
      </c>
    </row>
    <row r="1035" spans="7:8" ht="12.75">
      <c r="G1035" s="43">
        <f t="shared" si="32"/>
        <v>0.13810000000000114</v>
      </c>
      <c r="H1035" s="77">
        <f t="shared" si="33"/>
        <v>4.795416321486613</v>
      </c>
    </row>
    <row r="1036" spans="7:8" ht="12.75">
      <c r="G1036" s="43">
        <f t="shared" si="32"/>
        <v>0.13820000000000113</v>
      </c>
      <c r="H1036" s="77">
        <f t="shared" si="33"/>
        <v>4.807580322599932</v>
      </c>
    </row>
    <row r="1037" spans="7:8" ht="12.75">
      <c r="G1037" s="43">
        <f t="shared" si="32"/>
        <v>0.13830000000000112</v>
      </c>
      <c r="H1037" s="77">
        <f t="shared" si="33"/>
        <v>4.81975726728291</v>
      </c>
    </row>
    <row r="1038" spans="7:8" ht="12.75">
      <c r="G1038" s="43">
        <f t="shared" si="32"/>
        <v>0.1384000000000011</v>
      </c>
      <c r="H1038" s="77">
        <f t="shared" si="33"/>
        <v>4.831947141178091</v>
      </c>
    </row>
    <row r="1039" spans="7:8" ht="12.75">
      <c r="G1039" s="43">
        <f t="shared" si="32"/>
        <v>0.1385000000000011</v>
      </c>
      <c r="H1039" s="77">
        <f t="shared" si="33"/>
        <v>4.8441499299312625</v>
      </c>
    </row>
    <row r="1040" spans="7:8" ht="12.75">
      <c r="G1040" s="43">
        <f t="shared" si="32"/>
        <v>0.13860000000000108</v>
      </c>
      <c r="H1040" s="77">
        <f t="shared" si="33"/>
        <v>4.856365619197504</v>
      </c>
    </row>
    <row r="1041" spans="7:8" ht="12.75">
      <c r="G1041" s="43">
        <f t="shared" si="32"/>
        <v>0.13870000000000107</v>
      </c>
      <c r="H1041" s="77">
        <f t="shared" si="33"/>
        <v>4.868594194636756</v>
      </c>
    </row>
    <row r="1042" spans="7:8" ht="12.75">
      <c r="G1042" s="43">
        <f t="shared" si="32"/>
        <v>0.13880000000000106</v>
      </c>
      <c r="H1042" s="77">
        <f t="shared" si="33"/>
        <v>4.880835641915496</v>
      </c>
    </row>
    <row r="1043" spans="7:8" ht="12.75">
      <c r="G1043" s="43">
        <f t="shared" si="32"/>
        <v>0.13890000000000105</v>
      </c>
      <c r="H1043" s="77">
        <f t="shared" si="33"/>
        <v>4.893089946708045</v>
      </c>
    </row>
    <row r="1044" spans="7:8" ht="12.75">
      <c r="G1044" s="43">
        <f t="shared" si="32"/>
        <v>0.13900000000000104</v>
      </c>
      <c r="H1044" s="77">
        <f t="shared" si="33"/>
        <v>4.905357094694011</v>
      </c>
    </row>
    <row r="1045" spans="7:8" ht="12.75">
      <c r="G1045" s="43">
        <f t="shared" si="32"/>
        <v>0.13910000000000103</v>
      </c>
      <c r="H1045" s="77">
        <f t="shared" si="33"/>
        <v>4.917637071560421</v>
      </c>
    </row>
    <row r="1046" spans="7:8" ht="12.75">
      <c r="G1046" s="43">
        <f t="shared" si="32"/>
        <v>0.13920000000000102</v>
      </c>
      <c r="H1046" s="77">
        <f t="shared" si="33"/>
        <v>4.929929863001433</v>
      </c>
    </row>
    <row r="1047" spans="7:8" ht="12.75">
      <c r="G1047" s="43">
        <f t="shared" si="32"/>
        <v>0.139300000000001</v>
      </c>
      <c r="H1047" s="77">
        <f t="shared" si="33"/>
        <v>4.942235454717576</v>
      </c>
    </row>
    <row r="1048" spans="7:8" ht="12.75">
      <c r="G1048" s="43">
        <f t="shared" si="32"/>
        <v>0.139400000000001</v>
      </c>
      <c r="H1048" s="77">
        <f t="shared" si="33"/>
        <v>4.954553832416451</v>
      </c>
    </row>
    <row r="1049" spans="7:8" ht="12.75">
      <c r="G1049" s="43">
        <f t="shared" si="32"/>
        <v>0.13950000000000098</v>
      </c>
      <c r="H1049" s="77">
        <f t="shared" si="33"/>
        <v>4.96688498181328</v>
      </c>
    </row>
    <row r="1050" spans="7:8" ht="12.75">
      <c r="G1050" s="43">
        <f t="shared" si="32"/>
        <v>0.13960000000000097</v>
      </c>
      <c r="H1050" s="77">
        <f t="shared" si="33"/>
        <v>4.979228888629251</v>
      </c>
    </row>
    <row r="1051" spans="7:8" ht="12.75">
      <c r="G1051" s="43">
        <f t="shared" si="32"/>
        <v>0.13970000000000096</v>
      </c>
      <c r="H1051" s="77">
        <f t="shared" si="33"/>
        <v>4.9915855385939665</v>
      </c>
    </row>
    <row r="1052" spans="7:8" ht="12.75">
      <c r="G1052" s="43">
        <f t="shared" si="32"/>
        <v>0.13980000000000095</v>
      </c>
      <c r="H1052" s="77">
        <f t="shared" si="33"/>
        <v>5.003954917444048</v>
      </c>
    </row>
    <row r="1053" spans="7:8" ht="12.75">
      <c r="G1053" s="43">
        <f t="shared" si="32"/>
        <v>0.13990000000000094</v>
      </c>
      <c r="H1053" s="77">
        <f t="shared" si="33"/>
        <v>5.016337010922086</v>
      </c>
    </row>
    <row r="1054" spans="7:8" ht="12.75">
      <c r="G1054" s="43">
        <f t="shared" si="32"/>
        <v>0.14000000000000093</v>
      </c>
      <c r="H1054" s="77">
        <f t="shared" si="33"/>
        <v>5.028731804779625</v>
      </c>
    </row>
    <row r="1055" spans="7:8" ht="12.75">
      <c r="G1055" s="43">
        <f t="shared" si="32"/>
        <v>0.14010000000000092</v>
      </c>
      <c r="H1055" s="77">
        <f t="shared" si="33"/>
        <v>5.04113928477517</v>
      </c>
    </row>
    <row r="1056" spans="7:8" ht="12.75">
      <c r="G1056" s="43">
        <f t="shared" si="32"/>
        <v>0.1402000000000009</v>
      </c>
      <c r="H1056" s="77">
        <f t="shared" si="33"/>
        <v>5.053559436674135</v>
      </c>
    </row>
    <row r="1057" spans="7:8" ht="12.75">
      <c r="G1057" s="43">
        <f t="shared" si="32"/>
        <v>0.1403000000000009</v>
      </c>
      <c r="H1057" s="77">
        <f t="shared" si="33"/>
        <v>5.065992246249948</v>
      </c>
    </row>
    <row r="1058" spans="7:8" ht="12.75">
      <c r="G1058" s="43">
        <f t="shared" si="32"/>
        <v>0.14040000000000089</v>
      </c>
      <c r="H1058" s="77">
        <f t="shared" si="33"/>
        <v>5.078437699284308</v>
      </c>
    </row>
    <row r="1059" spans="7:8" ht="12.75">
      <c r="G1059" s="43">
        <f t="shared" si="32"/>
        <v>0.14050000000000087</v>
      </c>
      <c r="H1059" s="77">
        <f t="shared" si="33"/>
        <v>5.090895781565507</v>
      </c>
    </row>
    <row r="1060" spans="7:8" ht="12.75">
      <c r="G1060" s="43">
        <f t="shared" si="32"/>
        <v>0.14060000000000086</v>
      </c>
      <c r="H1060" s="77">
        <f t="shared" si="33"/>
        <v>5.103366478889484</v>
      </c>
    </row>
    <row r="1061" spans="7:8" ht="12.75">
      <c r="G1061" s="43">
        <f t="shared" si="32"/>
        <v>0.14070000000000085</v>
      </c>
      <c r="H1061" s="77">
        <f t="shared" si="33"/>
        <v>5.115849777060987</v>
      </c>
    </row>
    <row r="1062" spans="7:8" ht="12.75">
      <c r="G1062" s="43">
        <f t="shared" si="32"/>
        <v>0.14080000000000084</v>
      </c>
      <c r="H1062" s="77">
        <f t="shared" si="33"/>
        <v>5.128345661892212</v>
      </c>
    </row>
    <row r="1063" spans="7:8" ht="12.75">
      <c r="G1063" s="43">
        <f t="shared" si="32"/>
        <v>0.14090000000000083</v>
      </c>
      <c r="H1063" s="77">
        <f t="shared" si="33"/>
        <v>5.140854119202885</v>
      </c>
    </row>
    <row r="1064" spans="7:8" ht="12.75">
      <c r="G1064" s="43">
        <f t="shared" si="32"/>
        <v>0.14100000000000082</v>
      </c>
      <c r="H1064" s="77">
        <f t="shared" si="33"/>
        <v>5.153375134821175</v>
      </c>
    </row>
    <row r="1065" spans="7:8" ht="12.75">
      <c r="G1065" s="43">
        <f t="shared" si="32"/>
        <v>0.1411000000000008</v>
      </c>
      <c r="H1065" s="77">
        <f t="shared" si="33"/>
        <v>5.165908694582839</v>
      </c>
    </row>
    <row r="1066" spans="7:8" ht="12.75">
      <c r="G1066" s="43">
        <f t="shared" si="32"/>
        <v>0.1412000000000008</v>
      </c>
      <c r="H1066" s="77">
        <f t="shared" si="33"/>
        <v>5.178454784332359</v>
      </c>
    </row>
    <row r="1067" spans="7:8" ht="12.75">
      <c r="G1067" s="43">
        <f t="shared" si="32"/>
        <v>0.14130000000000079</v>
      </c>
      <c r="H1067" s="77">
        <f t="shared" si="33"/>
        <v>5.191013389921437</v>
      </c>
    </row>
    <row r="1068" spans="7:8" ht="12.75">
      <c r="G1068" s="43">
        <f t="shared" si="32"/>
        <v>0.14140000000000078</v>
      </c>
      <c r="H1068" s="77">
        <f t="shared" si="33"/>
        <v>5.203584497210926</v>
      </c>
    </row>
    <row r="1069" spans="7:8" ht="12.75">
      <c r="G1069" s="43">
        <f t="shared" si="32"/>
        <v>0.14150000000000076</v>
      </c>
      <c r="H1069" s="77">
        <f t="shared" si="33"/>
        <v>5.21616809206941</v>
      </c>
    </row>
    <row r="1070" spans="7:8" ht="12.75">
      <c r="G1070" s="43">
        <f t="shared" si="32"/>
        <v>0.14160000000000075</v>
      </c>
      <c r="H1070" s="77">
        <f t="shared" si="33"/>
        <v>5.228764160374055</v>
      </c>
    </row>
    <row r="1071" spans="7:8" ht="12.75">
      <c r="G1071" s="43">
        <f t="shared" si="32"/>
        <v>0.14170000000000074</v>
      </c>
      <c r="H1071" s="77">
        <f t="shared" si="33"/>
        <v>5.241372688009903</v>
      </c>
    </row>
    <row r="1072" spans="7:8" ht="12.75">
      <c r="G1072" s="43">
        <f t="shared" si="32"/>
        <v>0.14180000000000073</v>
      </c>
      <c r="H1072" s="77">
        <f t="shared" si="33"/>
        <v>5.253993660871117</v>
      </c>
    </row>
    <row r="1073" spans="7:8" ht="12.75">
      <c r="G1073" s="43">
        <f t="shared" si="32"/>
        <v>0.14190000000000072</v>
      </c>
      <c r="H1073" s="77">
        <f t="shared" si="33"/>
        <v>5.266627064859705</v>
      </c>
    </row>
    <row r="1074" spans="7:8" ht="12.75">
      <c r="G1074" s="43">
        <f t="shared" si="32"/>
        <v>0.1420000000000007</v>
      </c>
      <c r="H1074" s="77">
        <f t="shared" si="33"/>
        <v>5.279272885886797</v>
      </c>
    </row>
    <row r="1075" spans="7:8" ht="12.75">
      <c r="G1075" s="43">
        <f t="shared" si="32"/>
        <v>0.1421000000000007</v>
      </c>
      <c r="H1075" s="77">
        <f t="shared" si="33"/>
        <v>5.291931109871484</v>
      </c>
    </row>
    <row r="1076" spans="7:8" ht="12.75">
      <c r="G1076" s="43">
        <f t="shared" si="32"/>
        <v>0.1422000000000007</v>
      </c>
      <c r="H1076" s="77">
        <f t="shared" si="33"/>
        <v>5.304601722742177</v>
      </c>
    </row>
    <row r="1077" spans="7:8" ht="12.75">
      <c r="G1077" s="43">
        <f t="shared" si="32"/>
        <v>0.14230000000000068</v>
      </c>
      <c r="H1077" s="77">
        <f t="shared" si="33"/>
        <v>5.317284710435729</v>
      </c>
    </row>
    <row r="1078" spans="7:8" ht="12.75">
      <c r="G1078" s="43">
        <f t="shared" si="32"/>
        <v>0.14240000000000066</v>
      </c>
      <c r="H1078" s="77">
        <f t="shared" si="33"/>
        <v>5.329980058897007</v>
      </c>
    </row>
    <row r="1079" spans="7:8" ht="12.75">
      <c r="G1079" s="43">
        <f t="shared" si="32"/>
        <v>0.14250000000000065</v>
      </c>
      <c r="H1079" s="77">
        <f t="shared" si="33"/>
        <v>5.3426877540807425</v>
      </c>
    </row>
    <row r="1080" spans="7:8" ht="12.75">
      <c r="G1080" s="43">
        <f aca="true" t="shared" si="34" ref="G1080:G1143">G1079+0.0001</f>
        <v>0.14260000000000064</v>
      </c>
      <c r="H1080" s="77">
        <f t="shared" si="33"/>
        <v>5.3554077819504755</v>
      </c>
    </row>
    <row r="1081" spans="7:8" ht="12.75">
      <c r="G1081" s="43">
        <f t="shared" si="34"/>
        <v>0.14270000000000063</v>
      </c>
      <c r="H1081" s="77">
        <f t="shared" si="33"/>
        <v>5.368140128477393</v>
      </c>
    </row>
    <row r="1082" spans="7:8" ht="12.75">
      <c r="G1082" s="43">
        <f t="shared" si="34"/>
        <v>0.14280000000000062</v>
      </c>
      <c r="H1082" s="77">
        <f t="shared" si="33"/>
        <v>5.380884779643139</v>
      </c>
    </row>
    <row r="1083" spans="7:8" ht="12.75">
      <c r="G1083" s="43">
        <f t="shared" si="34"/>
        <v>0.1429000000000006</v>
      </c>
      <c r="H1083" s="77">
        <f t="shared" si="33"/>
        <v>5.393641721437774</v>
      </c>
    </row>
    <row r="1084" spans="7:8" ht="12.75">
      <c r="G1084" s="43">
        <f t="shared" si="34"/>
        <v>0.1430000000000006</v>
      </c>
      <c r="H1084" s="77">
        <f t="shared" si="33"/>
        <v>5.4064109398599385</v>
      </c>
    </row>
    <row r="1085" spans="7:8" ht="12.75">
      <c r="G1085" s="43">
        <f t="shared" si="34"/>
        <v>0.1431000000000006</v>
      </c>
      <c r="H1085" s="77">
        <f t="shared" si="33"/>
        <v>5.419192420917938</v>
      </c>
    </row>
    <row r="1086" spans="7:8" ht="12.75">
      <c r="G1086" s="43">
        <f t="shared" si="34"/>
        <v>0.14320000000000058</v>
      </c>
      <c r="H1086" s="77">
        <f t="shared" si="33"/>
        <v>5.431986150629882</v>
      </c>
    </row>
    <row r="1087" spans="7:8" ht="12.75">
      <c r="G1087" s="43">
        <f t="shared" si="34"/>
        <v>0.14330000000000057</v>
      </c>
      <c r="H1087" s="77">
        <f t="shared" si="33"/>
        <v>5.4447921150211585</v>
      </c>
    </row>
    <row r="1088" spans="7:8" ht="12.75">
      <c r="G1088" s="43">
        <f t="shared" si="34"/>
        <v>0.14340000000000055</v>
      </c>
      <c r="H1088" s="77">
        <f t="shared" si="33"/>
        <v>5.457610300128209</v>
      </c>
    </row>
    <row r="1089" spans="7:8" ht="12.75">
      <c r="G1089" s="43">
        <f t="shared" si="34"/>
        <v>0.14350000000000054</v>
      </c>
      <c r="H1089" s="77">
        <f t="shared" si="33"/>
        <v>5.4704406919958615</v>
      </c>
    </row>
    <row r="1090" spans="7:8" ht="12.75">
      <c r="G1090" s="43">
        <f t="shared" si="34"/>
        <v>0.14360000000000053</v>
      </c>
      <c r="H1090" s="77">
        <f t="shared" si="33"/>
        <v>5.483283276679032</v>
      </c>
    </row>
    <row r="1091" spans="7:8" ht="12.75">
      <c r="G1091" s="43">
        <f t="shared" si="34"/>
        <v>0.14370000000000052</v>
      </c>
      <c r="H1091" s="77">
        <f t="shared" si="33"/>
        <v>5.496138040240595</v>
      </c>
    </row>
    <row r="1092" spans="7:8" ht="12.75">
      <c r="G1092" s="43">
        <f t="shared" si="34"/>
        <v>0.1438000000000005</v>
      </c>
      <c r="H1092" s="77">
        <f t="shared" si="33"/>
        <v>5.509004968754965</v>
      </c>
    </row>
    <row r="1093" spans="7:8" ht="12.75">
      <c r="G1093" s="43">
        <f t="shared" si="34"/>
        <v>0.1439000000000005</v>
      </c>
      <c r="H1093" s="77">
        <f t="shared" si="33"/>
        <v>5.521884048304372</v>
      </c>
    </row>
    <row r="1094" spans="7:8" ht="12.75">
      <c r="G1094" s="43">
        <f t="shared" si="34"/>
        <v>0.1440000000000005</v>
      </c>
      <c r="H1094" s="77">
        <f aca="true" t="shared" si="35" ref="H1094:H1157">BlackScholesCall($C$7,$C$8,$C$9,$C$10,G1094)</f>
        <v>5.5347752649811355</v>
      </c>
    </row>
    <row r="1095" spans="7:8" ht="12.75">
      <c r="G1095" s="43">
        <f t="shared" si="34"/>
        <v>0.14410000000000048</v>
      </c>
      <c r="H1095" s="77">
        <f t="shared" si="35"/>
        <v>5.547678604886499</v>
      </c>
    </row>
    <row r="1096" spans="7:8" ht="12.75">
      <c r="G1096" s="43">
        <f t="shared" si="34"/>
        <v>0.14420000000000047</v>
      </c>
      <c r="H1096" s="77">
        <f t="shared" si="35"/>
        <v>5.5605940541333325</v>
      </c>
    </row>
    <row r="1097" spans="7:8" ht="12.75">
      <c r="G1097" s="43">
        <f t="shared" si="34"/>
        <v>0.14430000000000046</v>
      </c>
      <c r="H1097" s="77">
        <f t="shared" si="35"/>
        <v>5.573521598841097</v>
      </c>
    </row>
    <row r="1098" spans="7:8" ht="12.75">
      <c r="G1098" s="43">
        <f t="shared" si="34"/>
        <v>0.14440000000000044</v>
      </c>
      <c r="H1098" s="77">
        <f t="shared" si="35"/>
        <v>5.586461225142045</v>
      </c>
    </row>
    <row r="1099" spans="7:8" ht="12.75">
      <c r="G1099" s="43">
        <f t="shared" si="34"/>
        <v>0.14450000000000043</v>
      </c>
      <c r="H1099" s="77">
        <f t="shared" si="35"/>
        <v>5.599412919176103</v>
      </c>
    </row>
    <row r="1100" spans="7:8" ht="12.75">
      <c r="G1100" s="43">
        <f t="shared" si="34"/>
        <v>0.14460000000000042</v>
      </c>
      <c r="H1100" s="77">
        <f t="shared" si="35"/>
        <v>5.612376667094054</v>
      </c>
    </row>
    <row r="1101" spans="7:8" ht="12.75">
      <c r="G1101" s="43">
        <f t="shared" si="34"/>
        <v>0.1447000000000004</v>
      </c>
      <c r="H1101" s="77">
        <f t="shared" si="35"/>
        <v>5.625352455055861</v>
      </c>
    </row>
    <row r="1102" spans="7:8" ht="12.75">
      <c r="G1102" s="43">
        <f t="shared" si="34"/>
        <v>0.1448000000000004</v>
      </c>
      <c r="H1102" s="77">
        <f t="shared" si="35"/>
        <v>5.638340269231691</v>
      </c>
    </row>
    <row r="1103" spans="7:8" ht="12.75">
      <c r="G1103" s="43">
        <f t="shared" si="34"/>
        <v>0.1449000000000004</v>
      </c>
      <c r="H1103" s="77">
        <f t="shared" si="35"/>
        <v>5.651340095801743</v>
      </c>
    </row>
    <row r="1104" spans="7:8" ht="12.75">
      <c r="G1104" s="43">
        <f t="shared" si="34"/>
        <v>0.14500000000000038</v>
      </c>
      <c r="H1104" s="77">
        <f t="shared" si="35"/>
        <v>5.6643519209560225</v>
      </c>
    </row>
    <row r="1105" spans="7:8" ht="12.75">
      <c r="G1105" s="43">
        <f t="shared" si="34"/>
        <v>0.14510000000000037</v>
      </c>
      <c r="H1105" s="77">
        <f t="shared" si="35"/>
        <v>5.677375730894738</v>
      </c>
    </row>
    <row r="1106" spans="7:8" ht="12.75">
      <c r="G1106" s="43">
        <f t="shared" si="34"/>
        <v>0.14520000000000036</v>
      </c>
      <c r="H1106" s="77">
        <f t="shared" si="35"/>
        <v>5.690411511827705</v>
      </c>
    </row>
    <row r="1107" spans="7:8" ht="12.75">
      <c r="G1107" s="43">
        <f t="shared" si="34"/>
        <v>0.14530000000000035</v>
      </c>
      <c r="H1107" s="77">
        <f t="shared" si="35"/>
        <v>5.703459249975509</v>
      </c>
    </row>
    <row r="1108" spans="7:8" ht="12.75">
      <c r="G1108" s="43">
        <f t="shared" si="34"/>
        <v>0.14540000000000033</v>
      </c>
      <c r="H1108" s="77">
        <f t="shared" si="35"/>
        <v>5.716518931568203</v>
      </c>
    </row>
    <row r="1109" spans="7:8" ht="12.75">
      <c r="G1109" s="43">
        <f t="shared" si="34"/>
        <v>0.14550000000000032</v>
      </c>
      <c r="H1109" s="77">
        <f t="shared" si="35"/>
        <v>5.729590542846381</v>
      </c>
    </row>
    <row r="1110" spans="7:8" ht="12.75">
      <c r="G1110" s="43">
        <f t="shared" si="34"/>
        <v>0.1456000000000003</v>
      </c>
      <c r="H1110" s="77">
        <f t="shared" si="35"/>
        <v>5.742674070060815</v>
      </c>
    </row>
    <row r="1111" spans="7:8" ht="12.75">
      <c r="G1111" s="43">
        <f t="shared" si="34"/>
        <v>0.1457000000000003</v>
      </c>
      <c r="H1111" s="77">
        <f t="shared" si="35"/>
        <v>5.7557694994722794</v>
      </c>
    </row>
    <row r="1112" spans="7:8" ht="12.75">
      <c r="G1112" s="43">
        <f t="shared" si="34"/>
        <v>0.1458000000000003</v>
      </c>
      <c r="H1112" s="77">
        <f t="shared" si="35"/>
        <v>5.768876817352435</v>
      </c>
    </row>
    <row r="1113" spans="7:8" ht="12.75">
      <c r="G1113" s="43">
        <f t="shared" si="34"/>
        <v>0.14590000000000028</v>
      </c>
      <c r="H1113" s="77">
        <f t="shared" si="35"/>
        <v>5.781996009982549</v>
      </c>
    </row>
    <row r="1114" spans="7:8" ht="12.75">
      <c r="G1114" s="43">
        <f t="shared" si="34"/>
        <v>0.14600000000000027</v>
      </c>
      <c r="H1114" s="77">
        <f t="shared" si="35"/>
        <v>5.795127063655059</v>
      </c>
    </row>
    <row r="1115" spans="7:8" ht="12.75">
      <c r="G1115" s="43">
        <f t="shared" si="34"/>
        <v>0.14610000000000026</v>
      </c>
      <c r="H1115" s="77">
        <f t="shared" si="35"/>
        <v>5.808269964671865</v>
      </c>
    </row>
    <row r="1116" spans="7:8" ht="12.75">
      <c r="G1116" s="43">
        <f t="shared" si="34"/>
        <v>0.14620000000000025</v>
      </c>
      <c r="H1116" s="77">
        <f t="shared" si="35"/>
        <v>5.821424699345982</v>
      </c>
    </row>
    <row r="1117" spans="7:8" ht="12.75">
      <c r="G1117" s="43">
        <f t="shared" si="34"/>
        <v>0.14630000000000024</v>
      </c>
      <c r="H1117" s="77">
        <f t="shared" si="35"/>
        <v>5.834591254000685</v>
      </c>
    </row>
    <row r="1118" spans="7:8" ht="12.75">
      <c r="G1118" s="43">
        <f t="shared" si="34"/>
        <v>0.14640000000000022</v>
      </c>
      <c r="H1118" s="77">
        <f t="shared" si="35"/>
        <v>5.847769614970133</v>
      </c>
    </row>
    <row r="1119" spans="7:8" ht="12.75">
      <c r="G1119" s="43">
        <f t="shared" si="34"/>
        <v>0.1465000000000002</v>
      </c>
      <c r="H1119" s="77">
        <f t="shared" si="35"/>
        <v>5.860959768597894</v>
      </c>
    </row>
    <row r="1120" spans="7:8" ht="12.75">
      <c r="G1120" s="43">
        <f t="shared" si="34"/>
        <v>0.1466000000000002</v>
      </c>
      <c r="H1120" s="77">
        <f t="shared" si="35"/>
        <v>5.874161701240212</v>
      </c>
    </row>
    <row r="1121" spans="7:8" ht="12.75">
      <c r="G1121" s="43">
        <f t="shared" si="34"/>
        <v>0.1467000000000002</v>
      </c>
      <c r="H1121" s="77">
        <f t="shared" si="35"/>
        <v>5.887375399262112</v>
      </c>
    </row>
    <row r="1122" spans="7:8" ht="12.75">
      <c r="G1122" s="43">
        <f t="shared" si="34"/>
        <v>0.14680000000000018</v>
      </c>
      <c r="H1122" s="77">
        <f t="shared" si="35"/>
        <v>5.900600849039307</v>
      </c>
    </row>
    <row r="1123" spans="7:8" ht="12.75">
      <c r="G1123" s="43">
        <f t="shared" si="34"/>
        <v>0.14690000000000017</v>
      </c>
      <c r="H1123" s="77">
        <f t="shared" si="35"/>
        <v>5.913838036959731</v>
      </c>
    </row>
    <row r="1124" spans="7:8" ht="12.75">
      <c r="G1124" s="43">
        <f t="shared" si="34"/>
        <v>0.14700000000000016</v>
      </c>
      <c r="H1124" s="77">
        <f t="shared" si="35"/>
        <v>5.927086949420698</v>
      </c>
    </row>
    <row r="1125" spans="7:8" ht="12.75">
      <c r="G1125" s="43">
        <f t="shared" si="34"/>
        <v>0.14710000000000015</v>
      </c>
      <c r="H1125" s="77">
        <f t="shared" si="35"/>
        <v>5.940347572830916</v>
      </c>
    </row>
    <row r="1126" spans="7:8" ht="12.75">
      <c r="G1126" s="43">
        <f t="shared" si="34"/>
        <v>0.14720000000000014</v>
      </c>
      <c r="H1126" s="77">
        <f t="shared" si="35"/>
        <v>5.953619893609385</v>
      </c>
    </row>
    <row r="1127" spans="7:8" ht="12.75">
      <c r="G1127" s="43">
        <f t="shared" si="34"/>
        <v>0.14730000000000013</v>
      </c>
      <c r="H1127" s="77">
        <f t="shared" si="35"/>
        <v>5.966903898186445</v>
      </c>
    </row>
    <row r="1128" spans="7:8" ht="12.75">
      <c r="G1128" s="43">
        <f t="shared" si="34"/>
        <v>0.14740000000000011</v>
      </c>
      <c r="H1128" s="77">
        <f t="shared" si="35"/>
        <v>5.9801995730032615</v>
      </c>
    </row>
    <row r="1129" spans="7:8" ht="12.75">
      <c r="G1129" s="43">
        <f t="shared" si="34"/>
        <v>0.1475000000000001</v>
      </c>
      <c r="H1129" s="77">
        <f t="shared" si="35"/>
        <v>5.993506904511236</v>
      </c>
    </row>
    <row r="1130" spans="7:8" ht="12.75">
      <c r="G1130" s="43">
        <f t="shared" si="34"/>
        <v>0.1476000000000001</v>
      </c>
      <c r="H1130" s="77">
        <f t="shared" si="35"/>
        <v>6.006825879174386</v>
      </c>
    </row>
    <row r="1131" spans="7:8" ht="12.75">
      <c r="G1131" s="43">
        <f t="shared" si="34"/>
        <v>0.14770000000000008</v>
      </c>
      <c r="H1131" s="77">
        <f t="shared" si="35"/>
        <v>6.020156483465229</v>
      </c>
    </row>
    <row r="1132" spans="7:8" ht="12.75">
      <c r="G1132" s="43">
        <f t="shared" si="34"/>
        <v>0.14780000000000007</v>
      </c>
      <c r="H1132" s="77">
        <f t="shared" si="35"/>
        <v>6.033498703869782</v>
      </c>
    </row>
    <row r="1133" spans="7:8" ht="12.75">
      <c r="G1133" s="43">
        <f t="shared" si="34"/>
        <v>0.14790000000000006</v>
      </c>
      <c r="H1133" s="77">
        <f t="shared" si="35"/>
        <v>6.0468525268831</v>
      </c>
    </row>
    <row r="1134" spans="7:8" ht="12.75">
      <c r="G1134" s="43">
        <f t="shared" si="34"/>
        <v>0.14800000000000005</v>
      </c>
      <c r="H1134" s="77">
        <f t="shared" si="35"/>
        <v>6.060217939012631</v>
      </c>
    </row>
    <row r="1135" spans="7:8" ht="12.75">
      <c r="G1135" s="43">
        <f t="shared" si="34"/>
        <v>0.14810000000000004</v>
      </c>
      <c r="H1135" s="77">
        <f t="shared" si="35"/>
        <v>6.073594926776167</v>
      </c>
    </row>
    <row r="1136" spans="7:8" ht="12.75">
      <c r="G1136" s="43">
        <f t="shared" si="34"/>
        <v>0.14820000000000003</v>
      </c>
      <c r="H1136" s="77">
        <f t="shared" si="35"/>
        <v>6.086983476702812</v>
      </c>
    </row>
    <row r="1137" spans="7:8" ht="12.75">
      <c r="G1137" s="43">
        <f t="shared" si="34"/>
        <v>0.14830000000000002</v>
      </c>
      <c r="H1137" s="77">
        <f t="shared" si="35"/>
        <v>6.10038357533395</v>
      </c>
    </row>
    <row r="1138" spans="7:8" ht="12.75">
      <c r="G1138" s="43">
        <f t="shared" si="34"/>
        <v>0.1484</v>
      </c>
      <c r="H1138" s="77">
        <f t="shared" si="35"/>
        <v>6.113795209219603</v>
      </c>
    </row>
    <row r="1139" spans="7:8" ht="12.75">
      <c r="G1139" s="43">
        <f t="shared" si="34"/>
        <v>0.1485</v>
      </c>
      <c r="H1139" s="77">
        <f t="shared" si="35"/>
        <v>6.127218364923692</v>
      </c>
    </row>
    <row r="1140" spans="7:8" ht="12.75">
      <c r="G1140" s="43">
        <f t="shared" si="34"/>
        <v>0.14859999999999998</v>
      </c>
      <c r="H1140" s="77">
        <f t="shared" si="35"/>
        <v>6.140653029020001</v>
      </c>
    </row>
    <row r="1141" spans="7:8" ht="12.75">
      <c r="G1141" s="43">
        <f t="shared" si="34"/>
        <v>0.14869999999999997</v>
      </c>
      <c r="H1141" s="77">
        <f t="shared" si="35"/>
        <v>6.154099188093369</v>
      </c>
    </row>
    <row r="1142" spans="7:8" ht="12.75">
      <c r="G1142" s="43">
        <f t="shared" si="34"/>
        <v>0.14879999999999996</v>
      </c>
      <c r="H1142" s="77">
        <f t="shared" si="35"/>
        <v>6.1675568287412545</v>
      </c>
    </row>
    <row r="1143" spans="7:8" ht="12.75">
      <c r="G1143" s="43">
        <f t="shared" si="34"/>
        <v>0.14889999999999995</v>
      </c>
      <c r="H1143" s="77">
        <f t="shared" si="35"/>
        <v>6.1810259375708085</v>
      </c>
    </row>
    <row r="1144" spans="7:8" ht="12.75">
      <c r="G1144" s="43">
        <f aca="true" t="shared" si="36" ref="G1144:G1207">G1143+0.0001</f>
        <v>0.14899999999999994</v>
      </c>
      <c r="H1144" s="77">
        <f t="shared" si="35"/>
        <v>6.194506501202369</v>
      </c>
    </row>
    <row r="1145" spans="7:8" ht="12.75">
      <c r="G1145" s="43">
        <f t="shared" si="36"/>
        <v>0.14909999999999993</v>
      </c>
      <c r="H1145" s="77">
        <f t="shared" si="35"/>
        <v>6.207998506265739</v>
      </c>
    </row>
    <row r="1146" spans="7:8" ht="12.75">
      <c r="G1146" s="43">
        <f t="shared" si="36"/>
        <v>0.14919999999999992</v>
      </c>
      <c r="H1146" s="77">
        <f t="shared" si="35"/>
        <v>6.221501939403623</v>
      </c>
    </row>
    <row r="1147" spans="7:8" ht="12.75">
      <c r="G1147" s="43">
        <f t="shared" si="36"/>
        <v>0.1492999999999999</v>
      </c>
      <c r="H1147" s="77">
        <f t="shared" si="35"/>
        <v>6.235016787269956</v>
      </c>
    </row>
    <row r="1148" spans="7:8" ht="12.75">
      <c r="G1148" s="43">
        <f t="shared" si="36"/>
        <v>0.1493999999999999</v>
      </c>
      <c r="H1148" s="77">
        <f t="shared" si="35"/>
        <v>6.248543036529185</v>
      </c>
    </row>
    <row r="1149" spans="7:8" ht="12.75">
      <c r="G1149" s="43">
        <f t="shared" si="36"/>
        <v>0.14949999999999988</v>
      </c>
      <c r="H1149" s="77">
        <f t="shared" si="35"/>
        <v>6.262080673858264</v>
      </c>
    </row>
    <row r="1150" spans="7:8" ht="12.75">
      <c r="G1150" s="43">
        <f t="shared" si="36"/>
        <v>0.14959999999999987</v>
      </c>
      <c r="H1150" s="77">
        <f t="shared" si="35"/>
        <v>6.2756296859453755</v>
      </c>
    </row>
    <row r="1151" spans="7:8" ht="12.75">
      <c r="G1151" s="43">
        <f t="shared" si="36"/>
        <v>0.14969999999999986</v>
      </c>
      <c r="H1151" s="77">
        <f t="shared" si="35"/>
        <v>6.289190059490522</v>
      </c>
    </row>
    <row r="1152" spans="7:8" ht="12.75">
      <c r="G1152" s="43">
        <f t="shared" si="36"/>
        <v>0.14979999999999985</v>
      </c>
      <c r="H1152" s="77">
        <f t="shared" si="35"/>
        <v>6.302761781204396</v>
      </c>
    </row>
    <row r="1153" spans="7:8" ht="12.75">
      <c r="G1153" s="43">
        <f t="shared" si="36"/>
        <v>0.14989999999999984</v>
      </c>
      <c r="H1153" s="77">
        <f t="shared" si="35"/>
        <v>6.316344837810789</v>
      </c>
    </row>
    <row r="1154" spans="7:8" ht="12.75">
      <c r="G1154" s="43">
        <f t="shared" si="36"/>
        <v>0.14999999999999983</v>
      </c>
      <c r="H1154" s="77">
        <f t="shared" si="35"/>
        <v>6.329939216043812</v>
      </c>
    </row>
    <row r="1155" spans="7:8" ht="12.75">
      <c r="G1155" s="43">
        <f t="shared" si="36"/>
        <v>0.15009999999999982</v>
      </c>
      <c r="H1155" s="77">
        <f t="shared" si="35"/>
        <v>6.343544902649683</v>
      </c>
    </row>
    <row r="1156" spans="7:8" ht="12.75">
      <c r="G1156" s="43">
        <f t="shared" si="36"/>
        <v>0.1501999999999998</v>
      </c>
      <c r="H1156" s="77">
        <f t="shared" si="35"/>
        <v>6.357161884386471</v>
      </c>
    </row>
    <row r="1157" spans="7:8" ht="12.75">
      <c r="G1157" s="43">
        <f t="shared" si="36"/>
        <v>0.1502999999999998</v>
      </c>
      <c r="H1157" s="77">
        <f t="shared" si="35"/>
        <v>6.370790148024184</v>
      </c>
    </row>
    <row r="1158" spans="7:8" ht="12.75">
      <c r="G1158" s="43">
        <f t="shared" si="36"/>
        <v>0.15039999999999978</v>
      </c>
      <c r="H1158" s="77">
        <f aca="true" t="shared" si="37" ref="H1158:H1221">BlackScholesCall($C$7,$C$8,$C$9,$C$10,G1158)</f>
        <v>6.384429680344283</v>
      </c>
    </row>
    <row r="1159" spans="7:8" ht="12.75">
      <c r="G1159" s="43">
        <f t="shared" si="36"/>
        <v>0.15049999999999977</v>
      </c>
      <c r="H1159" s="77">
        <f t="shared" si="37"/>
        <v>6.398080468138943</v>
      </c>
    </row>
    <row r="1160" spans="7:8" ht="12.75">
      <c r="G1160" s="43">
        <f t="shared" si="36"/>
        <v>0.15059999999999976</v>
      </c>
      <c r="H1160" s="77">
        <f t="shared" si="37"/>
        <v>6.411742498214323</v>
      </c>
    </row>
    <row r="1161" spans="7:8" ht="12.75">
      <c r="G1161" s="43">
        <f t="shared" si="36"/>
        <v>0.15069999999999975</v>
      </c>
      <c r="H1161" s="77">
        <f t="shared" si="37"/>
        <v>6.4254157573864745</v>
      </c>
    </row>
    <row r="1162" spans="7:8" ht="12.75">
      <c r="G1162" s="43">
        <f t="shared" si="36"/>
        <v>0.15079999999999974</v>
      </c>
      <c r="H1162" s="77">
        <f t="shared" si="37"/>
        <v>6.439100232484776</v>
      </c>
    </row>
    <row r="1163" spans="7:8" ht="12.75">
      <c r="G1163" s="43">
        <f t="shared" si="36"/>
        <v>0.15089999999999973</v>
      </c>
      <c r="H1163" s="77">
        <f t="shared" si="37"/>
        <v>6.452795910349522</v>
      </c>
    </row>
    <row r="1164" spans="7:8" ht="12.75">
      <c r="G1164" s="43">
        <f t="shared" si="36"/>
        <v>0.15099999999999972</v>
      </c>
      <c r="H1164" s="77">
        <f t="shared" si="37"/>
        <v>6.466502777832687</v>
      </c>
    </row>
    <row r="1165" spans="7:8" ht="12.75">
      <c r="G1165" s="43">
        <f t="shared" si="36"/>
        <v>0.1510999999999997</v>
      </c>
      <c r="H1165" s="77">
        <f t="shared" si="37"/>
        <v>6.480220821799378</v>
      </c>
    </row>
    <row r="1166" spans="7:8" ht="12.75">
      <c r="G1166" s="43">
        <f t="shared" si="36"/>
        <v>0.1511999999999997</v>
      </c>
      <c r="H1166" s="77">
        <f t="shared" si="37"/>
        <v>6.493950029125358</v>
      </c>
    </row>
    <row r="1167" spans="7:8" ht="12.75">
      <c r="G1167" s="43">
        <f t="shared" si="36"/>
        <v>0.15129999999999968</v>
      </c>
      <c r="H1167" s="77">
        <f t="shared" si="37"/>
        <v>6.50769038669884</v>
      </c>
    </row>
    <row r="1168" spans="7:8" ht="12.75">
      <c r="G1168" s="43">
        <f t="shared" si="36"/>
        <v>0.15139999999999967</v>
      </c>
      <c r="H1168" s="77">
        <f t="shared" si="37"/>
        <v>6.521441881420117</v>
      </c>
    </row>
    <row r="1169" spans="7:8" ht="12.75">
      <c r="G1169" s="43">
        <f t="shared" si="36"/>
        <v>0.15149999999999966</v>
      </c>
      <c r="H1169" s="77">
        <f t="shared" si="37"/>
        <v>6.535204500201388</v>
      </c>
    </row>
    <row r="1170" spans="7:8" ht="12.75">
      <c r="G1170" s="43">
        <f t="shared" si="36"/>
        <v>0.15159999999999965</v>
      </c>
      <c r="H1170" s="77">
        <f t="shared" si="37"/>
        <v>6.54897822996702</v>
      </c>
    </row>
    <row r="1171" spans="7:8" ht="12.75">
      <c r="G1171" s="43">
        <f t="shared" si="36"/>
        <v>0.15169999999999964</v>
      </c>
      <c r="H1171" s="77">
        <f t="shared" si="37"/>
        <v>6.562763057652887</v>
      </c>
    </row>
    <row r="1172" spans="7:8" ht="12.75">
      <c r="G1172" s="43">
        <f t="shared" si="36"/>
        <v>0.15179999999999963</v>
      </c>
      <c r="H1172" s="77">
        <f t="shared" si="37"/>
        <v>6.576558970207827</v>
      </c>
    </row>
    <row r="1173" spans="7:8" ht="12.75">
      <c r="G1173" s="43">
        <f t="shared" si="36"/>
        <v>0.15189999999999962</v>
      </c>
      <c r="H1173" s="77">
        <f t="shared" si="37"/>
        <v>6.59036595459213</v>
      </c>
    </row>
    <row r="1174" spans="7:8" ht="12.75">
      <c r="G1174" s="43">
        <f t="shared" si="36"/>
        <v>0.1519999999999996</v>
      </c>
      <c r="H1174" s="77">
        <f t="shared" si="37"/>
        <v>6.604183997777994</v>
      </c>
    </row>
    <row r="1175" spans="7:8" ht="12.75">
      <c r="G1175" s="43">
        <f t="shared" si="36"/>
        <v>0.1520999999999996</v>
      </c>
      <c r="H1175" s="77">
        <f t="shared" si="37"/>
        <v>6.618013086750636</v>
      </c>
    </row>
    <row r="1176" spans="7:8" ht="12.75">
      <c r="G1176" s="43">
        <f t="shared" si="36"/>
        <v>0.15219999999999959</v>
      </c>
      <c r="H1176" s="77">
        <f t="shared" si="37"/>
        <v>6.631853208506357</v>
      </c>
    </row>
    <row r="1177" spans="7:8" ht="12.75">
      <c r="G1177" s="43">
        <f t="shared" si="36"/>
        <v>0.15229999999999957</v>
      </c>
      <c r="H1177" s="77">
        <f t="shared" si="37"/>
        <v>6.645704350054501</v>
      </c>
    </row>
    <row r="1178" spans="7:8" ht="12.75">
      <c r="G1178" s="43">
        <f t="shared" si="36"/>
        <v>0.15239999999999956</v>
      </c>
      <c r="H1178" s="77">
        <f t="shared" si="37"/>
        <v>6.659566498416211</v>
      </c>
    </row>
    <row r="1179" spans="7:8" ht="12.75">
      <c r="G1179" s="43">
        <f t="shared" si="36"/>
        <v>0.15249999999999955</v>
      </c>
      <c r="H1179" s="77">
        <f t="shared" si="37"/>
        <v>6.673439640624679</v>
      </c>
    </row>
    <row r="1180" spans="7:8" ht="12.75">
      <c r="G1180" s="43">
        <f t="shared" si="36"/>
        <v>0.15259999999999954</v>
      </c>
      <c r="H1180" s="77">
        <f t="shared" si="37"/>
        <v>6.687323763725658</v>
      </c>
    </row>
    <row r="1181" spans="7:8" ht="12.75">
      <c r="G1181" s="43">
        <f t="shared" si="36"/>
        <v>0.15269999999999953</v>
      </c>
      <c r="H1181" s="77">
        <f t="shared" si="37"/>
        <v>6.7012188547767835</v>
      </c>
    </row>
    <row r="1182" spans="7:8" ht="12.75">
      <c r="G1182" s="43">
        <f t="shared" si="36"/>
        <v>0.15279999999999952</v>
      </c>
      <c r="H1182" s="77">
        <f t="shared" si="37"/>
        <v>6.715124900848252</v>
      </c>
    </row>
    <row r="1183" spans="7:8" ht="12.75">
      <c r="G1183" s="43">
        <f t="shared" si="36"/>
        <v>0.1528999999999995</v>
      </c>
      <c r="H1183" s="77">
        <f t="shared" si="37"/>
        <v>6.729041889022767</v>
      </c>
    </row>
    <row r="1184" spans="7:8" ht="12.75">
      <c r="G1184" s="43">
        <f t="shared" si="36"/>
        <v>0.1529999999999995</v>
      </c>
      <c r="H1184" s="77">
        <f t="shared" si="37"/>
        <v>6.7429698063943135</v>
      </c>
    </row>
    <row r="1185" spans="7:8" ht="12.75">
      <c r="G1185" s="43">
        <f t="shared" si="36"/>
        <v>0.1530999999999995</v>
      </c>
      <c r="H1185" s="77">
        <f t="shared" si="37"/>
        <v>6.756908640070634</v>
      </c>
    </row>
    <row r="1186" spans="7:8" ht="12.75">
      <c r="G1186" s="43">
        <f t="shared" si="36"/>
        <v>0.15319999999999948</v>
      </c>
      <c r="H1186" s="77">
        <f t="shared" si="37"/>
        <v>6.770858377170754</v>
      </c>
    </row>
    <row r="1187" spans="7:8" ht="12.75">
      <c r="G1187" s="43">
        <f t="shared" si="36"/>
        <v>0.15329999999999946</v>
      </c>
      <c r="H1187" s="77">
        <f t="shared" si="37"/>
        <v>6.784819004826943</v>
      </c>
    </row>
    <row r="1188" spans="7:8" ht="12.75">
      <c r="G1188" s="43">
        <f t="shared" si="36"/>
        <v>0.15339999999999945</v>
      </c>
      <c r="H1188" s="77">
        <f t="shared" si="37"/>
        <v>6.798790510182414</v>
      </c>
    </row>
    <row r="1189" spans="7:8" ht="12.75">
      <c r="G1189" s="43">
        <f t="shared" si="36"/>
        <v>0.15349999999999944</v>
      </c>
      <c r="H1189" s="77">
        <f t="shared" si="37"/>
        <v>6.812772880393936</v>
      </c>
    </row>
    <row r="1190" spans="7:8" ht="12.75">
      <c r="G1190" s="43">
        <f t="shared" si="36"/>
        <v>0.15359999999999943</v>
      </c>
      <c r="H1190" s="77">
        <f t="shared" si="37"/>
        <v>6.8267661026307</v>
      </c>
    </row>
    <row r="1191" spans="7:8" ht="12.75">
      <c r="G1191" s="43">
        <f t="shared" si="36"/>
        <v>0.15369999999999942</v>
      </c>
      <c r="H1191" s="77">
        <f t="shared" si="37"/>
        <v>6.840770164073717</v>
      </c>
    </row>
    <row r="1192" spans="7:8" ht="12.75">
      <c r="G1192" s="43">
        <f t="shared" si="36"/>
        <v>0.1537999999999994</v>
      </c>
      <c r="H1192" s="77">
        <f t="shared" si="37"/>
        <v>6.854785051916821</v>
      </c>
    </row>
    <row r="1193" spans="7:8" ht="12.75">
      <c r="G1193" s="43">
        <f t="shared" si="36"/>
        <v>0.1538999999999994</v>
      </c>
      <c r="H1193" s="77">
        <f t="shared" si="37"/>
        <v>6.86881075336629</v>
      </c>
    </row>
    <row r="1194" spans="7:8" ht="12.75">
      <c r="G1194" s="43">
        <f t="shared" si="36"/>
        <v>0.1539999999999994</v>
      </c>
      <c r="H1194" s="77">
        <f t="shared" si="37"/>
        <v>6.882847255640797</v>
      </c>
    </row>
    <row r="1195" spans="7:8" ht="12.75">
      <c r="G1195" s="43">
        <f t="shared" si="36"/>
        <v>0.15409999999999938</v>
      </c>
      <c r="H1195" s="77">
        <f t="shared" si="37"/>
        <v>6.896894545971065</v>
      </c>
    </row>
    <row r="1196" spans="7:8" ht="12.75">
      <c r="G1196" s="43">
        <f t="shared" si="36"/>
        <v>0.15419999999999937</v>
      </c>
      <c r="H1196" s="77">
        <f t="shared" si="37"/>
        <v>6.9109526116013456</v>
      </c>
    </row>
    <row r="1197" spans="7:8" ht="12.75">
      <c r="G1197" s="43">
        <f t="shared" si="36"/>
        <v>0.15429999999999935</v>
      </c>
      <c r="H1197" s="77">
        <f t="shared" si="37"/>
        <v>6.9250214397874</v>
      </c>
    </row>
    <row r="1198" spans="7:8" ht="12.75">
      <c r="G1198" s="43">
        <f t="shared" si="36"/>
        <v>0.15439999999999934</v>
      </c>
      <c r="H1198" s="77">
        <f t="shared" si="37"/>
        <v>6.939101017798265</v>
      </c>
    </row>
    <row r="1199" spans="7:8" ht="12.75">
      <c r="G1199" s="43">
        <f t="shared" si="36"/>
        <v>0.15449999999999933</v>
      </c>
      <c r="H1199" s="77">
        <f t="shared" si="37"/>
        <v>6.95319133291494</v>
      </c>
    </row>
    <row r="1200" spans="7:8" ht="12.75">
      <c r="G1200" s="43">
        <f t="shared" si="36"/>
        <v>0.15459999999999932</v>
      </c>
      <c r="H1200" s="77">
        <f t="shared" si="37"/>
        <v>6.967292372431672</v>
      </c>
    </row>
    <row r="1201" spans="7:8" ht="12.75">
      <c r="G1201" s="43">
        <f t="shared" si="36"/>
        <v>0.1546999999999993</v>
      </c>
      <c r="H1201" s="77">
        <f t="shared" si="37"/>
        <v>6.981404123654613</v>
      </c>
    </row>
    <row r="1202" spans="7:8" ht="12.75">
      <c r="G1202" s="43">
        <f t="shared" si="36"/>
        <v>0.1547999999999993</v>
      </c>
      <c r="H1202" s="77">
        <f t="shared" si="37"/>
        <v>6.995526573902367</v>
      </c>
    </row>
    <row r="1203" spans="7:8" ht="12.75">
      <c r="G1203" s="43">
        <f t="shared" si="36"/>
        <v>0.1548999999999993</v>
      </c>
      <c r="H1203" s="77">
        <f t="shared" si="37"/>
        <v>7.0096597105073215</v>
      </c>
    </row>
    <row r="1204" spans="7:8" ht="12.75">
      <c r="G1204" s="43">
        <f t="shared" si="36"/>
        <v>0.15499999999999928</v>
      </c>
      <c r="H1204" s="77">
        <f t="shared" si="37"/>
        <v>7.023803520812834</v>
      </c>
    </row>
    <row r="1205" spans="7:8" ht="12.75">
      <c r="G1205" s="43">
        <f t="shared" si="36"/>
        <v>0.15509999999999927</v>
      </c>
      <c r="H1205" s="77">
        <f t="shared" si="37"/>
        <v>7.037957992176587</v>
      </c>
    </row>
    <row r="1206" spans="7:8" ht="12.75">
      <c r="G1206" s="43">
        <f t="shared" si="36"/>
        <v>0.15519999999999926</v>
      </c>
      <c r="H1206" s="77">
        <f t="shared" si="37"/>
        <v>7.0521231119676315</v>
      </c>
    </row>
    <row r="1207" spans="7:8" ht="12.75">
      <c r="G1207" s="43">
        <f t="shared" si="36"/>
        <v>0.15529999999999924</v>
      </c>
      <c r="H1207" s="77">
        <f t="shared" si="37"/>
        <v>7.066298867568435</v>
      </c>
    </row>
    <row r="1208" spans="7:8" ht="12.75">
      <c r="G1208" s="43">
        <f aca="true" t="shared" si="38" ref="G1208:G1271">G1207+0.0001</f>
        <v>0.15539999999999923</v>
      </c>
      <c r="H1208" s="77">
        <f t="shared" si="37"/>
        <v>7.080485246373513</v>
      </c>
    </row>
    <row r="1209" spans="7:8" ht="12.75">
      <c r="G1209" s="43">
        <f t="shared" si="38"/>
        <v>0.15549999999999922</v>
      </c>
      <c r="H1209" s="77">
        <f t="shared" si="37"/>
        <v>7.0946822357906285</v>
      </c>
    </row>
    <row r="1210" spans="7:8" ht="12.75">
      <c r="G1210" s="43">
        <f t="shared" si="38"/>
        <v>0.1555999999999992</v>
      </c>
      <c r="H1210" s="77">
        <f t="shared" si="37"/>
        <v>7.1088898232399345</v>
      </c>
    </row>
    <row r="1211" spans="7:8" ht="12.75">
      <c r="G1211" s="43">
        <f t="shared" si="38"/>
        <v>0.1556999999999992</v>
      </c>
      <c r="H1211" s="77">
        <f t="shared" si="37"/>
        <v>7.123107996154118</v>
      </c>
    </row>
    <row r="1212" spans="7:8" ht="12.75">
      <c r="G1212" s="43">
        <f t="shared" si="38"/>
        <v>0.1557999999999992</v>
      </c>
      <c r="H1212" s="77">
        <f t="shared" si="37"/>
        <v>7.137336741979652</v>
      </c>
    </row>
    <row r="1213" spans="7:8" ht="12.75">
      <c r="G1213" s="43">
        <f t="shared" si="38"/>
        <v>0.15589999999999918</v>
      </c>
      <c r="H1213" s="77">
        <f t="shared" si="37"/>
        <v>7.151576048174604</v>
      </c>
    </row>
    <row r="1214" spans="7:8" ht="12.75">
      <c r="G1214" s="43">
        <f t="shared" si="38"/>
        <v>0.15599999999999917</v>
      </c>
      <c r="H1214" s="77">
        <f t="shared" si="37"/>
        <v>7.1658259022091215</v>
      </c>
    </row>
    <row r="1215" spans="7:8" ht="12.75">
      <c r="G1215" s="43">
        <f t="shared" si="38"/>
        <v>0.15609999999999916</v>
      </c>
      <c r="H1215" s="77">
        <f t="shared" si="37"/>
        <v>7.180086291568472</v>
      </c>
    </row>
    <row r="1216" spans="7:8" ht="12.75">
      <c r="G1216" s="43">
        <f t="shared" si="38"/>
        <v>0.15619999999999915</v>
      </c>
      <c r="H1216" s="77">
        <f t="shared" si="37"/>
        <v>7.19435720374932</v>
      </c>
    </row>
    <row r="1217" spans="7:8" ht="12.75">
      <c r="G1217" s="43">
        <f t="shared" si="38"/>
        <v>0.15629999999999913</v>
      </c>
      <c r="H1217" s="77">
        <f t="shared" si="37"/>
        <v>7.2086386262596704</v>
      </c>
    </row>
    <row r="1218" spans="7:8" ht="12.75">
      <c r="G1218" s="43">
        <f t="shared" si="38"/>
        <v>0.15639999999999912</v>
      </c>
      <c r="H1218" s="77">
        <f t="shared" si="37"/>
        <v>7.222930546624042</v>
      </c>
    </row>
    <row r="1219" spans="7:8" ht="12.75">
      <c r="G1219" s="43">
        <f t="shared" si="38"/>
        <v>0.1564999999999991</v>
      </c>
      <c r="H1219" s="77">
        <f t="shared" si="37"/>
        <v>7.237232952375393</v>
      </c>
    </row>
    <row r="1220" spans="7:8" ht="12.75">
      <c r="G1220" s="43">
        <f t="shared" si="38"/>
        <v>0.1565999999999991</v>
      </c>
      <c r="H1220" s="77">
        <f t="shared" si="37"/>
        <v>7.25154583106297</v>
      </c>
    </row>
    <row r="1221" spans="7:8" ht="12.75">
      <c r="G1221" s="43">
        <f t="shared" si="38"/>
        <v>0.1566999999999991</v>
      </c>
      <c r="H1221" s="77">
        <f t="shared" si="37"/>
        <v>7.2658691702471</v>
      </c>
    </row>
    <row r="1222" spans="7:8" ht="12.75">
      <c r="G1222" s="43">
        <f t="shared" si="38"/>
        <v>0.15679999999999908</v>
      </c>
      <c r="H1222" s="77">
        <f aca="true" t="shared" si="39" ref="H1222:H1285">BlackScholesCall($C$7,$C$8,$C$9,$C$10,G1222)</f>
        <v>7.280202957501103</v>
      </c>
    </row>
    <row r="1223" spans="7:8" ht="12.75">
      <c r="G1223" s="43">
        <f t="shared" si="38"/>
        <v>0.15689999999999907</v>
      </c>
      <c r="H1223" s="77">
        <f t="shared" si="39"/>
        <v>7.294547180411712</v>
      </c>
    </row>
    <row r="1224" spans="7:8" ht="12.75">
      <c r="G1224" s="43">
        <f t="shared" si="38"/>
        <v>0.15699999999999906</v>
      </c>
      <c r="H1224" s="77">
        <f t="shared" si="39"/>
        <v>7.308901826578392</v>
      </c>
    </row>
    <row r="1225" spans="7:8" ht="12.75">
      <c r="G1225" s="43">
        <f t="shared" si="38"/>
        <v>0.15709999999999905</v>
      </c>
      <c r="H1225" s="77">
        <f t="shared" si="39"/>
        <v>7.323266883612433</v>
      </c>
    </row>
    <row r="1226" spans="7:8" ht="12.75">
      <c r="G1226" s="43">
        <f t="shared" si="38"/>
        <v>0.15719999999999903</v>
      </c>
      <c r="H1226" s="77">
        <f t="shared" si="39"/>
        <v>7.337642339139933</v>
      </c>
    </row>
    <row r="1227" spans="7:8" ht="12.75">
      <c r="G1227" s="43">
        <f t="shared" si="38"/>
        <v>0.15729999999999902</v>
      </c>
      <c r="H1227" s="77">
        <f t="shared" si="39"/>
        <v>7.352028180798669</v>
      </c>
    </row>
    <row r="1228" spans="7:8" ht="12.75">
      <c r="G1228" s="43">
        <f t="shared" si="38"/>
        <v>0.157399999999999</v>
      </c>
      <c r="H1228" s="77">
        <f t="shared" si="39"/>
        <v>7.366424396238386</v>
      </c>
    </row>
    <row r="1229" spans="7:8" ht="12.75">
      <c r="G1229" s="43">
        <f t="shared" si="38"/>
        <v>0.157499999999999</v>
      </c>
      <c r="H1229" s="77">
        <f t="shared" si="39"/>
        <v>7.380830973123551</v>
      </c>
    </row>
    <row r="1230" spans="7:8" ht="12.75">
      <c r="G1230" s="43">
        <f t="shared" si="38"/>
        <v>0.157599999999999</v>
      </c>
      <c r="H1230" s="77">
        <f t="shared" si="39"/>
        <v>7.3952478991314194</v>
      </c>
    </row>
    <row r="1231" spans="7:8" ht="12.75">
      <c r="G1231" s="43">
        <f t="shared" si="38"/>
        <v>0.15769999999999898</v>
      </c>
      <c r="H1231" s="77">
        <f t="shared" si="39"/>
        <v>7.40967516195056</v>
      </c>
    </row>
    <row r="1232" spans="7:8" ht="12.75">
      <c r="G1232" s="43">
        <f t="shared" si="38"/>
        <v>0.15779999999999897</v>
      </c>
      <c r="H1232" s="77">
        <f t="shared" si="39"/>
        <v>7.424112749283637</v>
      </c>
    </row>
    <row r="1233" spans="7:8" ht="12.75">
      <c r="G1233" s="43">
        <f t="shared" si="38"/>
        <v>0.15789999999999896</v>
      </c>
      <c r="H1233" s="77">
        <f t="shared" si="39"/>
        <v>7.438560648846334</v>
      </c>
    </row>
    <row r="1234" spans="7:8" ht="12.75">
      <c r="G1234" s="43">
        <f t="shared" si="38"/>
        <v>0.15799999999999895</v>
      </c>
      <c r="H1234" s="77">
        <f t="shared" si="39"/>
        <v>7.453018848366838</v>
      </c>
    </row>
    <row r="1235" spans="7:8" ht="12.75">
      <c r="G1235" s="43">
        <f t="shared" si="38"/>
        <v>0.15809999999999894</v>
      </c>
      <c r="H1235" s="77">
        <f t="shared" si="39"/>
        <v>7.46748733558664</v>
      </c>
    </row>
    <row r="1236" spans="7:8" ht="12.75">
      <c r="G1236" s="43">
        <f t="shared" si="38"/>
        <v>0.15819999999999892</v>
      </c>
      <c r="H1236" s="77">
        <f t="shared" si="39"/>
        <v>7.481966098260273</v>
      </c>
    </row>
    <row r="1237" spans="7:8" ht="12.75">
      <c r="G1237" s="43">
        <f t="shared" si="38"/>
        <v>0.1582999999999989</v>
      </c>
      <c r="H1237" s="77">
        <f t="shared" si="39"/>
        <v>7.49645512415438</v>
      </c>
    </row>
    <row r="1238" spans="7:8" ht="12.75">
      <c r="G1238" s="43">
        <f t="shared" si="38"/>
        <v>0.1583999999999989</v>
      </c>
      <c r="H1238" s="77">
        <f t="shared" si="39"/>
        <v>7.510954401049872</v>
      </c>
    </row>
    <row r="1239" spans="7:8" ht="12.75">
      <c r="G1239" s="43">
        <f t="shared" si="38"/>
        <v>0.1584999999999989</v>
      </c>
      <c r="H1239" s="77">
        <f t="shared" si="39"/>
        <v>7.5254639167395965</v>
      </c>
    </row>
    <row r="1240" spans="7:8" ht="12.75">
      <c r="G1240" s="43">
        <f t="shared" si="38"/>
        <v>0.15859999999999888</v>
      </c>
      <c r="H1240" s="77">
        <f t="shared" si="39"/>
        <v>7.539983659029986</v>
      </c>
    </row>
    <row r="1241" spans="7:8" ht="12.75">
      <c r="G1241" s="43">
        <f t="shared" si="38"/>
        <v>0.15869999999999887</v>
      </c>
      <c r="H1241" s="77">
        <f t="shared" si="39"/>
        <v>7.554513615739751</v>
      </c>
    </row>
    <row r="1242" spans="7:8" ht="12.75">
      <c r="G1242" s="43">
        <f t="shared" si="38"/>
        <v>0.15879999999999886</v>
      </c>
      <c r="H1242" s="77">
        <f t="shared" si="39"/>
        <v>7.5690537747023825</v>
      </c>
    </row>
    <row r="1243" spans="7:8" ht="12.75">
      <c r="G1243" s="43">
        <f t="shared" si="38"/>
        <v>0.15889999999999885</v>
      </c>
      <c r="H1243" s="77">
        <f t="shared" si="39"/>
        <v>7.583604123761688</v>
      </c>
    </row>
    <row r="1244" spans="7:8" ht="12.75">
      <c r="G1244" s="43">
        <f t="shared" si="38"/>
        <v>0.15899999999999884</v>
      </c>
      <c r="H1244" s="77">
        <f t="shared" si="39"/>
        <v>7.598164650777136</v>
      </c>
    </row>
    <row r="1245" spans="7:8" ht="12.75">
      <c r="G1245" s="43">
        <f t="shared" si="38"/>
        <v>0.15909999999999883</v>
      </c>
      <c r="H1245" s="77">
        <f t="shared" si="39"/>
        <v>7.612735343619505</v>
      </c>
    </row>
    <row r="1246" spans="7:8" ht="12.75">
      <c r="G1246" s="43">
        <f t="shared" si="38"/>
        <v>0.15919999999999881</v>
      </c>
      <c r="H1246" s="77">
        <f t="shared" si="39"/>
        <v>7.62731619017319</v>
      </c>
    </row>
    <row r="1247" spans="7:8" ht="12.75">
      <c r="G1247" s="43">
        <f t="shared" si="38"/>
        <v>0.1592999999999988</v>
      </c>
      <c r="H1247" s="77">
        <f t="shared" si="39"/>
        <v>7.641907178335487</v>
      </c>
    </row>
    <row r="1248" spans="7:8" ht="12.75">
      <c r="G1248" s="43">
        <f t="shared" si="38"/>
        <v>0.1593999999999988</v>
      </c>
      <c r="H1248" s="77">
        <f t="shared" si="39"/>
        <v>7.6565082960171935</v>
      </c>
    </row>
    <row r="1249" spans="7:8" ht="12.75">
      <c r="G1249" s="43">
        <f t="shared" si="38"/>
        <v>0.15949999999999878</v>
      </c>
      <c r="H1249" s="77">
        <f t="shared" si="39"/>
        <v>7.671119531142153</v>
      </c>
    </row>
    <row r="1250" spans="7:8" ht="12.75">
      <c r="G1250" s="43">
        <f t="shared" si="38"/>
        <v>0.15959999999999877</v>
      </c>
      <c r="H1250" s="77">
        <f t="shared" si="39"/>
        <v>7.685740871645947</v>
      </c>
    </row>
    <row r="1251" spans="7:8" ht="12.75">
      <c r="G1251" s="43">
        <f t="shared" si="38"/>
        <v>0.15969999999999876</v>
      </c>
      <c r="H1251" s="77">
        <f t="shared" si="39"/>
        <v>7.700372305479021</v>
      </c>
    </row>
    <row r="1252" spans="7:8" ht="12.75">
      <c r="G1252" s="43">
        <f t="shared" si="38"/>
        <v>0.15979999999999875</v>
      </c>
      <c r="H1252" s="77">
        <f t="shared" si="39"/>
        <v>7.715013820603701</v>
      </c>
    </row>
    <row r="1253" spans="7:8" ht="12.75">
      <c r="G1253" s="43">
        <f t="shared" si="38"/>
        <v>0.15989999999999874</v>
      </c>
      <c r="H1253" s="77">
        <f t="shared" si="39"/>
        <v>7.729665404995757</v>
      </c>
    </row>
    <row r="1254" spans="7:8" ht="12.75">
      <c r="G1254" s="43">
        <f t="shared" si="38"/>
        <v>0.15999999999999873</v>
      </c>
      <c r="H1254" s="77">
        <f t="shared" si="39"/>
        <v>7.744327046644571</v>
      </c>
    </row>
    <row r="1255" spans="7:8" ht="12.75">
      <c r="G1255" s="43">
        <f t="shared" si="38"/>
        <v>0.16009999999999872</v>
      </c>
      <c r="H1255" s="77">
        <f t="shared" si="39"/>
        <v>7.758998733551493</v>
      </c>
    </row>
    <row r="1256" spans="7:8" ht="12.75">
      <c r="G1256" s="43">
        <f t="shared" si="38"/>
        <v>0.1601999999999987</v>
      </c>
      <c r="H1256" s="77">
        <f t="shared" si="39"/>
        <v>7.773680453731913</v>
      </c>
    </row>
    <row r="1257" spans="7:8" ht="12.75">
      <c r="G1257" s="43">
        <f t="shared" si="38"/>
        <v>0.1602999999999987</v>
      </c>
      <c r="H1257" s="77">
        <f t="shared" si="39"/>
        <v>7.788372195213981</v>
      </c>
    </row>
    <row r="1258" spans="7:8" ht="12.75">
      <c r="G1258" s="43">
        <f t="shared" si="38"/>
        <v>0.16039999999999868</v>
      </c>
      <c r="H1258" s="77">
        <f t="shared" si="39"/>
        <v>7.803073946039092</v>
      </c>
    </row>
    <row r="1259" spans="7:8" ht="12.75">
      <c r="G1259" s="43">
        <f t="shared" si="38"/>
        <v>0.16049999999999867</v>
      </c>
      <c r="H1259" s="77">
        <f t="shared" si="39"/>
        <v>7.817785694261261</v>
      </c>
    </row>
    <row r="1260" spans="7:8" ht="12.75">
      <c r="G1260" s="43">
        <f t="shared" si="38"/>
        <v>0.16059999999999866</v>
      </c>
      <c r="H1260" s="77">
        <f t="shared" si="39"/>
        <v>7.832507427947974</v>
      </c>
    </row>
    <row r="1261" spans="7:8" ht="12.75">
      <c r="G1261" s="43">
        <f t="shared" si="38"/>
        <v>0.16069999999999865</v>
      </c>
      <c r="H1261" s="77">
        <f t="shared" si="39"/>
        <v>7.8472391351805015</v>
      </c>
    </row>
    <row r="1262" spans="7:8" ht="12.75">
      <c r="G1262" s="43">
        <f t="shared" si="38"/>
        <v>0.16079999999999864</v>
      </c>
      <c r="H1262" s="77">
        <f t="shared" si="39"/>
        <v>7.861980804051456</v>
      </c>
    </row>
    <row r="1263" spans="7:8" ht="12.75">
      <c r="G1263" s="43">
        <f t="shared" si="38"/>
        <v>0.16089999999999863</v>
      </c>
      <c r="H1263" s="77">
        <f t="shared" si="39"/>
        <v>7.8767324226683115</v>
      </c>
    </row>
    <row r="1264" spans="7:8" ht="12.75">
      <c r="G1264" s="43">
        <f t="shared" si="38"/>
        <v>0.16099999999999862</v>
      </c>
      <c r="H1264" s="77">
        <f t="shared" si="39"/>
        <v>7.891493979151022</v>
      </c>
    </row>
    <row r="1265" spans="7:8" ht="12.75">
      <c r="G1265" s="43">
        <f t="shared" si="38"/>
        <v>0.1610999999999986</v>
      </c>
      <c r="H1265" s="77">
        <f t="shared" si="39"/>
        <v>7.906265461632813</v>
      </c>
    </row>
    <row r="1266" spans="7:8" ht="12.75">
      <c r="G1266" s="43">
        <f t="shared" si="38"/>
        <v>0.1611999999999986</v>
      </c>
      <c r="H1266" s="77">
        <f t="shared" si="39"/>
        <v>7.92104685825953</v>
      </c>
    </row>
    <row r="1267" spans="7:8" ht="12.75">
      <c r="G1267" s="43">
        <f t="shared" si="38"/>
        <v>0.16129999999999858</v>
      </c>
      <c r="H1267" s="77">
        <f t="shared" si="39"/>
        <v>7.935838157190489</v>
      </c>
    </row>
    <row r="1268" spans="7:8" ht="12.75">
      <c r="G1268" s="43">
        <f t="shared" si="38"/>
        <v>0.16139999999999857</v>
      </c>
      <c r="H1268" s="77">
        <f t="shared" si="39"/>
        <v>7.950639346598479</v>
      </c>
    </row>
    <row r="1269" spans="7:8" ht="12.75">
      <c r="G1269" s="43">
        <f t="shared" si="38"/>
        <v>0.16149999999999856</v>
      </c>
      <c r="H1269" s="77">
        <f t="shared" si="39"/>
        <v>7.96545041466922</v>
      </c>
    </row>
    <row r="1270" spans="7:8" ht="12.75">
      <c r="G1270" s="43">
        <f t="shared" si="38"/>
        <v>0.16159999999999855</v>
      </c>
      <c r="H1270" s="77">
        <f t="shared" si="39"/>
        <v>7.980271349601281</v>
      </c>
    </row>
    <row r="1271" spans="7:8" ht="12.75">
      <c r="G1271" s="43">
        <f t="shared" si="38"/>
        <v>0.16169999999999854</v>
      </c>
      <c r="H1271" s="77">
        <f t="shared" si="39"/>
        <v>7.995102139606331</v>
      </c>
    </row>
    <row r="1272" spans="7:8" ht="12.75">
      <c r="G1272" s="43">
        <f aca="true" t="shared" si="40" ref="G1272:G1335">G1271+0.0001</f>
        <v>0.16179999999999853</v>
      </c>
      <c r="H1272" s="77">
        <f t="shared" si="39"/>
        <v>8.00994277291042</v>
      </c>
    </row>
    <row r="1273" spans="7:8" ht="12.75">
      <c r="G1273" s="43">
        <f t="shared" si="40"/>
        <v>0.16189999999999852</v>
      </c>
      <c r="H1273" s="77">
        <f t="shared" si="39"/>
        <v>8.024793237750487</v>
      </c>
    </row>
    <row r="1274" spans="7:8" ht="12.75">
      <c r="G1274" s="43">
        <f t="shared" si="40"/>
        <v>0.1619999999999985</v>
      </c>
      <c r="H1274" s="77">
        <f t="shared" si="39"/>
        <v>8.039653522378757</v>
      </c>
    </row>
    <row r="1275" spans="7:8" ht="12.75">
      <c r="G1275" s="43">
        <f t="shared" si="40"/>
        <v>0.1620999999999985</v>
      </c>
      <c r="H1275" s="77">
        <f t="shared" si="39"/>
        <v>8.054523615059594</v>
      </c>
    </row>
    <row r="1276" spans="7:8" ht="12.75">
      <c r="G1276" s="43">
        <f t="shared" si="40"/>
        <v>0.16219999999999848</v>
      </c>
      <c r="H1276" s="77">
        <f t="shared" si="39"/>
        <v>8.06940350407072</v>
      </c>
    </row>
    <row r="1277" spans="7:8" ht="12.75">
      <c r="G1277" s="43">
        <f t="shared" si="40"/>
        <v>0.16229999999999847</v>
      </c>
      <c r="H1277" s="77">
        <f t="shared" si="39"/>
        <v>8.084293177702847</v>
      </c>
    </row>
    <row r="1278" spans="7:8" ht="12.75">
      <c r="G1278" s="43">
        <f t="shared" si="40"/>
        <v>0.16239999999999846</v>
      </c>
      <c r="H1278" s="77">
        <f t="shared" si="39"/>
        <v>8.09919262426061</v>
      </c>
    </row>
    <row r="1279" spans="7:8" ht="12.75">
      <c r="G1279" s="43">
        <f t="shared" si="40"/>
        <v>0.16249999999999845</v>
      </c>
      <c r="H1279" s="77">
        <f t="shared" si="39"/>
        <v>8.114101832060243</v>
      </c>
    </row>
    <row r="1280" spans="7:8" ht="12.75">
      <c r="G1280" s="43">
        <f t="shared" si="40"/>
        <v>0.16259999999999844</v>
      </c>
      <c r="H1280" s="77">
        <f t="shared" si="39"/>
        <v>8.129020789432758</v>
      </c>
    </row>
    <row r="1281" spans="7:8" ht="12.75">
      <c r="G1281" s="43">
        <f t="shared" si="40"/>
        <v>0.16269999999999843</v>
      </c>
      <c r="H1281" s="77">
        <f t="shared" si="39"/>
        <v>8.14394948472173</v>
      </c>
    </row>
    <row r="1282" spans="7:8" ht="12.75">
      <c r="G1282" s="43">
        <f t="shared" si="40"/>
        <v>0.16279999999999842</v>
      </c>
      <c r="H1282" s="77">
        <f t="shared" si="39"/>
        <v>8.158887906283638</v>
      </c>
    </row>
    <row r="1283" spans="7:8" ht="12.75">
      <c r="G1283" s="43">
        <f t="shared" si="40"/>
        <v>0.1628999999999984</v>
      </c>
      <c r="H1283" s="77">
        <f t="shared" si="39"/>
        <v>8.173836042488432</v>
      </c>
    </row>
    <row r="1284" spans="7:8" ht="12.75">
      <c r="G1284" s="43">
        <f t="shared" si="40"/>
        <v>0.1629999999999984</v>
      </c>
      <c r="H1284" s="77">
        <f t="shared" si="39"/>
        <v>8.188793881719107</v>
      </c>
    </row>
    <row r="1285" spans="7:8" ht="12.75">
      <c r="G1285" s="43">
        <f t="shared" si="40"/>
        <v>0.16309999999999839</v>
      </c>
      <c r="H1285" s="77">
        <f t="shared" si="39"/>
        <v>8.203761412372046</v>
      </c>
    </row>
    <row r="1286" spans="7:8" ht="12.75">
      <c r="G1286" s="43">
        <f t="shared" si="40"/>
        <v>0.16319999999999837</v>
      </c>
      <c r="H1286" s="77">
        <f aca="true" t="shared" si="41" ref="H1286:H1349">BlackScholesCall($C$7,$C$8,$C$9,$C$10,G1286)</f>
        <v>8.21873862285625</v>
      </c>
    </row>
    <row r="1287" spans="7:8" ht="12.75">
      <c r="G1287" s="43">
        <f t="shared" si="40"/>
        <v>0.16329999999999836</v>
      </c>
      <c r="H1287" s="77">
        <f t="shared" si="41"/>
        <v>8.23372550159499</v>
      </c>
    </row>
    <row r="1288" spans="7:8" ht="12.75">
      <c r="G1288" s="43">
        <f t="shared" si="40"/>
        <v>0.16339999999999835</v>
      </c>
      <c r="H1288" s="77">
        <f t="shared" si="41"/>
        <v>8.248722037023214</v>
      </c>
    </row>
    <row r="1289" spans="7:8" ht="12.75">
      <c r="G1289" s="43">
        <f t="shared" si="40"/>
        <v>0.16349999999999834</v>
      </c>
      <c r="H1289" s="77">
        <f t="shared" si="41"/>
        <v>8.263728217590568</v>
      </c>
    </row>
    <row r="1290" spans="7:8" ht="12.75">
      <c r="G1290" s="43">
        <f t="shared" si="40"/>
        <v>0.16359999999999833</v>
      </c>
      <c r="H1290" s="77">
        <f t="shared" si="41"/>
        <v>8.278744031758634</v>
      </c>
    </row>
    <row r="1291" spans="7:8" ht="12.75">
      <c r="G1291" s="43">
        <f t="shared" si="40"/>
        <v>0.16369999999999832</v>
      </c>
      <c r="H1291" s="77">
        <f t="shared" si="41"/>
        <v>8.293769468003177</v>
      </c>
    </row>
    <row r="1292" spans="7:8" ht="12.75">
      <c r="G1292" s="43">
        <f t="shared" si="40"/>
        <v>0.1637999999999983</v>
      </c>
      <c r="H1292" s="77">
        <f t="shared" si="41"/>
        <v>8.308804514811953</v>
      </c>
    </row>
    <row r="1293" spans="7:8" ht="12.75">
      <c r="G1293" s="43">
        <f t="shared" si="40"/>
        <v>0.1638999999999983</v>
      </c>
      <c r="H1293" s="77">
        <f t="shared" si="41"/>
        <v>8.323849160687558</v>
      </c>
    </row>
    <row r="1294" spans="7:8" ht="12.75">
      <c r="G1294" s="43">
        <f t="shared" si="40"/>
        <v>0.16399999999999829</v>
      </c>
      <c r="H1294" s="77">
        <f t="shared" si="41"/>
        <v>8.338903394143927</v>
      </c>
    </row>
    <row r="1295" spans="7:8" ht="12.75">
      <c r="G1295" s="43">
        <f t="shared" si="40"/>
        <v>0.16409999999999828</v>
      </c>
      <c r="H1295" s="77">
        <f t="shared" si="41"/>
        <v>8.353967203709203</v>
      </c>
    </row>
    <row r="1296" spans="7:8" ht="12.75">
      <c r="G1296" s="43">
        <f t="shared" si="40"/>
        <v>0.16419999999999826</v>
      </c>
      <c r="H1296" s="77">
        <f t="shared" si="41"/>
        <v>8.369040577925063</v>
      </c>
    </row>
    <row r="1297" spans="7:8" ht="12.75">
      <c r="G1297" s="43">
        <f t="shared" si="40"/>
        <v>0.16429999999999825</v>
      </c>
      <c r="H1297" s="77">
        <f t="shared" si="41"/>
        <v>8.384123505345343</v>
      </c>
    </row>
    <row r="1298" spans="7:8" ht="12.75">
      <c r="G1298" s="43">
        <f t="shared" si="40"/>
        <v>0.16439999999999824</v>
      </c>
      <c r="H1298" s="77">
        <f t="shared" si="41"/>
        <v>8.399215974537697</v>
      </c>
    </row>
    <row r="1299" spans="7:8" ht="12.75">
      <c r="G1299" s="43">
        <f t="shared" si="40"/>
        <v>0.16449999999999823</v>
      </c>
      <c r="H1299" s="77">
        <f t="shared" si="41"/>
        <v>8.414317974083247</v>
      </c>
    </row>
    <row r="1300" spans="7:8" ht="12.75">
      <c r="G1300" s="43">
        <f t="shared" si="40"/>
        <v>0.16459999999999822</v>
      </c>
      <c r="H1300" s="77">
        <f t="shared" si="41"/>
        <v>8.429429492574968</v>
      </c>
    </row>
    <row r="1301" spans="7:8" ht="12.75">
      <c r="G1301" s="43">
        <f t="shared" si="40"/>
        <v>0.1646999999999982</v>
      </c>
      <c r="H1301" s="77">
        <f t="shared" si="41"/>
        <v>8.44455051862073</v>
      </c>
    </row>
    <row r="1302" spans="7:8" ht="12.75">
      <c r="G1302" s="43">
        <f t="shared" si="40"/>
        <v>0.1647999999999982</v>
      </c>
      <c r="H1302" s="77">
        <f t="shared" si="41"/>
        <v>8.459681040840053</v>
      </c>
    </row>
    <row r="1303" spans="7:8" ht="12.75">
      <c r="G1303" s="43">
        <f t="shared" si="40"/>
        <v>0.1648999999999982</v>
      </c>
      <c r="H1303" s="77">
        <f t="shared" si="41"/>
        <v>8.474821047866754</v>
      </c>
    </row>
    <row r="1304" spans="7:8" ht="12.75">
      <c r="G1304" s="43">
        <f t="shared" si="40"/>
        <v>0.16499999999999818</v>
      </c>
      <c r="H1304" s="77">
        <f t="shared" si="41"/>
        <v>8.48997052834747</v>
      </c>
    </row>
    <row r="1305" spans="7:8" ht="12.75">
      <c r="G1305" s="43">
        <f t="shared" si="40"/>
        <v>0.16509999999999816</v>
      </c>
      <c r="H1305" s="77">
        <f t="shared" si="41"/>
        <v>8.50512947094154</v>
      </c>
    </row>
    <row r="1306" spans="7:8" ht="12.75">
      <c r="G1306" s="43">
        <f t="shared" si="40"/>
        <v>0.16519999999999815</v>
      </c>
      <c r="H1306" s="77">
        <f t="shared" si="41"/>
        <v>8.520297864322373</v>
      </c>
    </row>
    <row r="1307" spans="7:8" ht="12.75">
      <c r="G1307" s="43">
        <f t="shared" si="40"/>
        <v>0.16529999999999814</v>
      </c>
      <c r="H1307" s="77">
        <f t="shared" si="41"/>
        <v>8.535475697175656</v>
      </c>
    </row>
    <row r="1308" spans="7:8" ht="12.75">
      <c r="G1308" s="43">
        <f t="shared" si="40"/>
        <v>0.16539999999999813</v>
      </c>
      <c r="H1308" s="77">
        <f t="shared" si="41"/>
        <v>8.550662958200462</v>
      </c>
    </row>
    <row r="1309" spans="7:8" ht="12.75">
      <c r="G1309" s="43">
        <f t="shared" si="40"/>
        <v>0.16549999999999812</v>
      </c>
      <c r="H1309" s="77">
        <f t="shared" si="41"/>
        <v>8.565859636109451</v>
      </c>
    </row>
    <row r="1310" spans="7:8" ht="12.75">
      <c r="G1310" s="43">
        <f t="shared" si="40"/>
        <v>0.1655999999999981</v>
      </c>
      <c r="H1310" s="77">
        <f t="shared" si="41"/>
        <v>8.581065719628384</v>
      </c>
    </row>
    <row r="1311" spans="7:8" ht="12.75">
      <c r="G1311" s="43">
        <f t="shared" si="40"/>
        <v>0.1656999999999981</v>
      </c>
      <c r="H1311" s="77">
        <f t="shared" si="41"/>
        <v>8.596281197495358</v>
      </c>
    </row>
    <row r="1312" spans="7:8" ht="12.75">
      <c r="G1312" s="43">
        <f t="shared" si="40"/>
        <v>0.1657999999999981</v>
      </c>
      <c r="H1312" s="77">
        <f t="shared" si="41"/>
        <v>8.611506058462226</v>
      </c>
    </row>
    <row r="1313" spans="7:8" ht="12.75">
      <c r="G1313" s="43">
        <f t="shared" si="40"/>
        <v>0.16589999999999808</v>
      </c>
      <c r="H1313" s="77">
        <f t="shared" si="41"/>
        <v>8.62674029129522</v>
      </c>
    </row>
    <row r="1314" spans="7:8" ht="12.75">
      <c r="G1314" s="43">
        <f t="shared" si="40"/>
        <v>0.16599999999999807</v>
      </c>
      <c r="H1314" s="77">
        <f t="shared" si="41"/>
        <v>8.641983884771093</v>
      </c>
    </row>
    <row r="1315" spans="7:8" ht="12.75">
      <c r="G1315" s="43">
        <f t="shared" si="40"/>
        <v>0.16609999999999805</v>
      </c>
      <c r="H1315" s="77">
        <f t="shared" si="41"/>
        <v>8.657236827681459</v>
      </c>
    </row>
    <row r="1316" spans="7:8" ht="12.75">
      <c r="G1316" s="43">
        <f t="shared" si="40"/>
        <v>0.16619999999999804</v>
      </c>
      <c r="H1316" s="77">
        <f t="shared" si="41"/>
        <v>8.672499108831431</v>
      </c>
    </row>
    <row r="1317" spans="7:8" ht="12.75">
      <c r="G1317" s="43">
        <f t="shared" si="40"/>
        <v>0.16629999999999803</v>
      </c>
      <c r="H1317" s="77">
        <f t="shared" si="41"/>
        <v>8.687770717038148</v>
      </c>
    </row>
    <row r="1318" spans="7:8" ht="12.75">
      <c r="G1318" s="43">
        <f t="shared" si="40"/>
        <v>0.16639999999999802</v>
      </c>
      <c r="H1318" s="77">
        <f t="shared" si="41"/>
        <v>8.703051641132163</v>
      </c>
    </row>
    <row r="1319" spans="7:8" ht="12.75">
      <c r="G1319" s="43">
        <f t="shared" si="40"/>
        <v>0.166499999999998</v>
      </c>
      <c r="H1319" s="77">
        <f t="shared" si="41"/>
        <v>8.718341869957698</v>
      </c>
    </row>
    <row r="1320" spans="7:8" ht="12.75">
      <c r="G1320" s="43">
        <f t="shared" si="40"/>
        <v>0.166599999999998</v>
      </c>
      <c r="H1320" s="77">
        <f t="shared" si="41"/>
        <v>8.733641392371766</v>
      </c>
    </row>
    <row r="1321" spans="7:8" ht="12.75">
      <c r="G1321" s="43">
        <f t="shared" si="40"/>
        <v>0.166699999999998</v>
      </c>
      <c r="H1321" s="77">
        <f t="shared" si="41"/>
        <v>8.748950197244596</v>
      </c>
    </row>
    <row r="1322" spans="7:8" ht="12.75">
      <c r="G1322" s="43">
        <f t="shared" si="40"/>
        <v>0.16679999999999798</v>
      </c>
      <c r="H1322" s="77">
        <f t="shared" si="41"/>
        <v>8.764268273458498</v>
      </c>
    </row>
    <row r="1323" spans="7:8" ht="12.75">
      <c r="G1323" s="43">
        <f t="shared" si="40"/>
        <v>0.16689999999999797</v>
      </c>
      <c r="H1323" s="77">
        <f t="shared" si="41"/>
        <v>8.779595609911752</v>
      </c>
    </row>
    <row r="1324" spans="7:8" ht="12.75">
      <c r="G1324" s="43">
        <f t="shared" si="40"/>
        <v>0.16699999999999796</v>
      </c>
      <c r="H1324" s="77">
        <f t="shared" si="41"/>
        <v>8.794932195512985</v>
      </c>
    </row>
    <row r="1325" spans="7:8" ht="12.75">
      <c r="G1325" s="43">
        <f t="shared" si="40"/>
        <v>0.16709999999999794</v>
      </c>
      <c r="H1325" s="77">
        <f t="shared" si="41"/>
        <v>8.810278019184096</v>
      </c>
    </row>
    <row r="1326" spans="7:8" ht="12.75">
      <c r="G1326" s="43">
        <f t="shared" si="40"/>
        <v>0.16719999999999793</v>
      </c>
      <c r="H1326" s="77">
        <f t="shared" si="41"/>
        <v>8.825633069861794</v>
      </c>
    </row>
    <row r="1327" spans="7:8" ht="12.75">
      <c r="G1327" s="43">
        <f t="shared" si="40"/>
        <v>0.16729999999999792</v>
      </c>
      <c r="H1327" s="77">
        <f t="shared" si="41"/>
        <v>8.840997336494894</v>
      </c>
    </row>
    <row r="1328" spans="7:8" ht="12.75">
      <c r="G1328" s="43">
        <f t="shared" si="40"/>
        <v>0.1673999999999979</v>
      </c>
      <c r="H1328" s="77">
        <f t="shared" si="41"/>
        <v>8.85637080804537</v>
      </c>
    </row>
    <row r="1329" spans="7:8" ht="12.75">
      <c r="G1329" s="43">
        <f t="shared" si="40"/>
        <v>0.1674999999999979</v>
      </c>
      <c r="H1329" s="77">
        <f t="shared" si="41"/>
        <v>8.871753473488326</v>
      </c>
    </row>
    <row r="1330" spans="7:8" ht="12.75">
      <c r="G1330" s="43">
        <f t="shared" si="40"/>
        <v>0.1675999999999979</v>
      </c>
      <c r="H1330" s="77">
        <f t="shared" si="41"/>
        <v>8.887145321811857</v>
      </c>
    </row>
    <row r="1331" spans="7:8" ht="12.75">
      <c r="G1331" s="43">
        <f t="shared" si="40"/>
        <v>0.16769999999999788</v>
      </c>
      <c r="H1331" s="77">
        <f t="shared" si="41"/>
        <v>8.902546342017189</v>
      </c>
    </row>
    <row r="1332" spans="7:8" ht="12.75">
      <c r="G1332" s="43">
        <f t="shared" si="40"/>
        <v>0.16779999999999787</v>
      </c>
      <c r="H1332" s="77">
        <f t="shared" si="41"/>
        <v>8.917956523119074</v>
      </c>
    </row>
    <row r="1333" spans="7:8" ht="12.75">
      <c r="G1333" s="43">
        <f t="shared" si="40"/>
        <v>0.16789999999999786</v>
      </c>
      <c r="H1333" s="77">
        <f t="shared" si="41"/>
        <v>8.93337585414497</v>
      </c>
    </row>
    <row r="1334" spans="7:8" ht="12.75">
      <c r="G1334" s="43">
        <f t="shared" si="40"/>
        <v>0.16799999999999785</v>
      </c>
      <c r="H1334" s="77">
        <f t="shared" si="41"/>
        <v>8.94880432413541</v>
      </c>
    </row>
    <row r="1335" spans="7:8" ht="12.75">
      <c r="G1335" s="43">
        <f t="shared" si="40"/>
        <v>0.16809999999999783</v>
      </c>
      <c r="H1335" s="77">
        <f t="shared" si="41"/>
        <v>8.964241922144083</v>
      </c>
    </row>
    <row r="1336" spans="7:8" ht="12.75">
      <c r="G1336" s="43">
        <f aca="true" t="shared" si="42" ref="G1336:G1399">G1335+0.0001</f>
        <v>0.16819999999999782</v>
      </c>
      <c r="H1336" s="77">
        <f t="shared" si="41"/>
        <v>8.97968863723787</v>
      </c>
    </row>
    <row r="1337" spans="7:8" ht="12.75">
      <c r="G1337" s="43">
        <f t="shared" si="42"/>
        <v>0.1682999999999978</v>
      </c>
      <c r="H1337" s="77">
        <f t="shared" si="41"/>
        <v>8.995144458496355</v>
      </c>
    </row>
    <row r="1338" spans="7:8" ht="12.75">
      <c r="G1338" s="43">
        <f t="shared" si="42"/>
        <v>0.1683999999999978</v>
      </c>
      <c r="H1338" s="77">
        <f t="shared" si="41"/>
        <v>9.010609375012734</v>
      </c>
    </row>
    <row r="1339" spans="7:8" ht="12.75">
      <c r="G1339" s="43">
        <f t="shared" si="42"/>
        <v>0.1684999999999978</v>
      </c>
      <c r="H1339" s="77">
        <f t="shared" si="41"/>
        <v>9.026083375892995</v>
      </c>
    </row>
    <row r="1340" spans="7:8" ht="12.75">
      <c r="G1340" s="43">
        <f t="shared" si="42"/>
        <v>0.16859999999999778</v>
      </c>
      <c r="H1340" s="77">
        <f t="shared" si="41"/>
        <v>9.04156645025634</v>
      </c>
    </row>
    <row r="1341" spans="7:8" ht="12.75">
      <c r="G1341" s="43">
        <f t="shared" si="42"/>
        <v>0.16869999999999777</v>
      </c>
      <c r="H1341" s="77">
        <f t="shared" si="41"/>
        <v>9.057058587234792</v>
      </c>
    </row>
    <row r="1342" spans="7:8" ht="12.75">
      <c r="G1342" s="43">
        <f t="shared" si="42"/>
        <v>0.16879999999999776</v>
      </c>
      <c r="H1342" s="77">
        <f t="shared" si="41"/>
        <v>9.07255977597299</v>
      </c>
    </row>
    <row r="1343" spans="7:8" ht="12.75">
      <c r="G1343" s="43">
        <f t="shared" si="42"/>
        <v>0.16889999999999775</v>
      </c>
      <c r="H1343" s="77">
        <f t="shared" si="41"/>
        <v>9.088070005629618</v>
      </c>
    </row>
    <row r="1344" spans="7:8" ht="12.75">
      <c r="G1344" s="43">
        <f t="shared" si="42"/>
        <v>0.16899999999999774</v>
      </c>
      <c r="H1344" s="77">
        <f t="shared" si="41"/>
        <v>9.103589265376058</v>
      </c>
    </row>
    <row r="1345" spans="7:8" ht="12.75">
      <c r="G1345" s="43">
        <f t="shared" si="42"/>
        <v>0.16909999999999772</v>
      </c>
      <c r="H1345" s="77">
        <f t="shared" si="41"/>
        <v>9.119117544396516</v>
      </c>
    </row>
    <row r="1346" spans="7:8" ht="12.75">
      <c r="G1346" s="43">
        <f t="shared" si="42"/>
        <v>0.1691999999999977</v>
      </c>
      <c r="H1346" s="77">
        <f t="shared" si="41"/>
        <v>9.134654831888042</v>
      </c>
    </row>
    <row r="1347" spans="7:8" ht="12.75">
      <c r="G1347" s="43">
        <f t="shared" si="42"/>
        <v>0.1692999999999977</v>
      </c>
      <c r="H1347" s="77">
        <f t="shared" si="41"/>
        <v>9.1502011170613</v>
      </c>
    </row>
    <row r="1348" spans="7:8" ht="12.75">
      <c r="G1348" s="43">
        <f t="shared" si="42"/>
        <v>0.1693999999999977</v>
      </c>
      <c r="H1348" s="77">
        <f t="shared" si="41"/>
        <v>9.165756389139915</v>
      </c>
    </row>
    <row r="1349" spans="7:8" ht="12.75">
      <c r="G1349" s="43">
        <f t="shared" si="42"/>
        <v>0.16949999999999768</v>
      </c>
      <c r="H1349" s="77">
        <f t="shared" si="41"/>
        <v>9.181320637359562</v>
      </c>
    </row>
    <row r="1350" spans="7:8" ht="12.75">
      <c r="G1350" s="43">
        <f t="shared" si="42"/>
        <v>0.16959999999999767</v>
      </c>
      <c r="H1350" s="77">
        <f aca="true" t="shared" si="43" ref="H1350:H1413">BlackScholesCall($C$7,$C$8,$C$9,$C$10,G1350)</f>
        <v>9.196893850970469</v>
      </c>
    </row>
    <row r="1351" spans="7:8" ht="12.75">
      <c r="G1351" s="43">
        <f t="shared" si="42"/>
        <v>0.16969999999999766</v>
      </c>
      <c r="H1351" s="77">
        <f t="shared" si="43"/>
        <v>9.212476019234714</v>
      </c>
    </row>
    <row r="1352" spans="7:8" ht="12.75">
      <c r="G1352" s="43">
        <f t="shared" si="42"/>
        <v>0.16979999999999765</v>
      </c>
      <c r="H1352" s="77">
        <f t="shared" si="43"/>
        <v>9.228067131427395</v>
      </c>
    </row>
    <row r="1353" spans="7:8" ht="12.75">
      <c r="G1353" s="43">
        <f t="shared" si="42"/>
        <v>0.16989999999999764</v>
      </c>
      <c r="H1353" s="77">
        <f t="shared" si="43"/>
        <v>9.24366717683725</v>
      </c>
    </row>
    <row r="1354" spans="7:8" ht="12.75">
      <c r="G1354" s="43">
        <f t="shared" si="42"/>
        <v>0.16999999999999763</v>
      </c>
      <c r="H1354" s="77">
        <f t="shared" si="43"/>
        <v>9.25927614476609</v>
      </c>
    </row>
    <row r="1355" spans="7:8" ht="12.75">
      <c r="G1355" s="43">
        <f t="shared" si="42"/>
        <v>0.17009999999999761</v>
      </c>
      <c r="H1355" s="77">
        <f t="shared" si="43"/>
        <v>9.274894024527839</v>
      </c>
    </row>
    <row r="1356" spans="7:8" ht="12.75">
      <c r="G1356" s="43">
        <f t="shared" si="42"/>
        <v>0.1701999999999976</v>
      </c>
      <c r="H1356" s="77">
        <f t="shared" si="43"/>
        <v>9.290520805449802</v>
      </c>
    </row>
    <row r="1357" spans="7:8" ht="12.75">
      <c r="G1357" s="43">
        <f t="shared" si="42"/>
        <v>0.1702999999999976</v>
      </c>
      <c r="H1357" s="77">
        <f t="shared" si="43"/>
        <v>9.306156476872587</v>
      </c>
    </row>
    <row r="1358" spans="7:8" ht="12.75">
      <c r="G1358" s="43">
        <f t="shared" si="42"/>
        <v>0.17039999999999758</v>
      </c>
      <c r="H1358" s="77">
        <f t="shared" si="43"/>
        <v>9.321801028149764</v>
      </c>
    </row>
    <row r="1359" spans="7:8" ht="12.75">
      <c r="G1359" s="43">
        <f t="shared" si="42"/>
        <v>0.17049999999999757</v>
      </c>
      <c r="H1359" s="77">
        <f t="shared" si="43"/>
        <v>9.337454448647264</v>
      </c>
    </row>
    <row r="1360" spans="7:8" ht="12.75">
      <c r="G1360" s="43">
        <f t="shared" si="42"/>
        <v>0.17059999999999756</v>
      </c>
      <c r="H1360" s="77">
        <f t="shared" si="43"/>
        <v>9.35311672774435</v>
      </c>
    </row>
    <row r="1361" spans="7:8" ht="12.75">
      <c r="G1361" s="43">
        <f t="shared" si="42"/>
        <v>0.17069999999999755</v>
      </c>
      <c r="H1361" s="77">
        <f t="shared" si="43"/>
        <v>9.368787854832874</v>
      </c>
    </row>
    <row r="1362" spans="7:8" ht="12.75">
      <c r="G1362" s="43">
        <f t="shared" si="42"/>
        <v>0.17079999999999754</v>
      </c>
      <c r="H1362" s="77">
        <f t="shared" si="43"/>
        <v>9.384467819319212</v>
      </c>
    </row>
    <row r="1363" spans="7:8" ht="12.75">
      <c r="G1363" s="43">
        <f t="shared" si="42"/>
        <v>0.17089999999999753</v>
      </c>
      <c r="H1363" s="77">
        <f t="shared" si="43"/>
        <v>9.400156610619916</v>
      </c>
    </row>
    <row r="1364" spans="7:8" ht="12.75">
      <c r="G1364" s="43">
        <f t="shared" si="42"/>
        <v>0.17099999999999752</v>
      </c>
      <c r="H1364" s="77">
        <f t="shared" si="43"/>
        <v>9.415854218166714</v>
      </c>
    </row>
    <row r="1365" spans="7:8" ht="12.75">
      <c r="G1365" s="43">
        <f t="shared" si="42"/>
        <v>0.1710999999999975</v>
      </c>
      <c r="H1365" s="77">
        <f t="shared" si="43"/>
        <v>9.431560631403585</v>
      </c>
    </row>
    <row r="1366" spans="7:8" ht="12.75">
      <c r="G1366" s="43">
        <f t="shared" si="42"/>
        <v>0.1711999999999975</v>
      </c>
      <c r="H1366" s="77">
        <f t="shared" si="43"/>
        <v>9.447275839787835</v>
      </c>
    </row>
    <row r="1367" spans="7:8" ht="12.75">
      <c r="G1367" s="43">
        <f t="shared" si="42"/>
        <v>0.17129999999999748</v>
      </c>
      <c r="H1367" s="77">
        <f t="shared" si="43"/>
        <v>9.462999832788341</v>
      </c>
    </row>
    <row r="1368" spans="7:8" ht="12.75">
      <c r="G1368" s="43">
        <f t="shared" si="42"/>
        <v>0.17139999999999747</v>
      </c>
      <c r="H1368" s="77">
        <f t="shared" si="43"/>
        <v>9.478732599888161</v>
      </c>
    </row>
    <row r="1369" spans="7:8" ht="12.75">
      <c r="G1369" s="43">
        <f t="shared" si="42"/>
        <v>0.17149999999999746</v>
      </c>
      <c r="H1369" s="77">
        <f t="shared" si="43"/>
        <v>9.494474130583</v>
      </c>
    </row>
    <row r="1370" spans="7:8" ht="12.75">
      <c r="G1370" s="43">
        <f t="shared" si="42"/>
        <v>0.17159999999999745</v>
      </c>
      <c r="H1370" s="77">
        <f t="shared" si="43"/>
        <v>9.510224414381241</v>
      </c>
    </row>
    <row r="1371" spans="7:8" ht="12.75">
      <c r="G1371" s="43">
        <f t="shared" si="42"/>
        <v>0.17169999999999744</v>
      </c>
      <c r="H1371" s="77">
        <f t="shared" si="43"/>
        <v>9.52598344080377</v>
      </c>
    </row>
    <row r="1372" spans="7:8" ht="12.75">
      <c r="G1372" s="43">
        <f t="shared" si="42"/>
        <v>0.17179999999999743</v>
      </c>
      <c r="H1372" s="77">
        <f t="shared" si="43"/>
        <v>9.541751199385459</v>
      </c>
    </row>
    <row r="1373" spans="7:8" ht="12.75">
      <c r="G1373" s="43">
        <f t="shared" si="42"/>
        <v>0.17189999999999742</v>
      </c>
      <c r="H1373" s="77">
        <f t="shared" si="43"/>
        <v>9.557527679673711</v>
      </c>
    </row>
    <row r="1374" spans="7:8" ht="12.75">
      <c r="G1374" s="43">
        <f t="shared" si="42"/>
        <v>0.1719999999999974</v>
      </c>
      <c r="H1374" s="77">
        <f t="shared" si="43"/>
        <v>9.573312871227387</v>
      </c>
    </row>
    <row r="1375" spans="7:8" ht="12.75">
      <c r="G1375" s="43">
        <f t="shared" si="42"/>
        <v>0.1720999999999974</v>
      </c>
      <c r="H1375" s="77">
        <f t="shared" si="43"/>
        <v>9.589106763620151</v>
      </c>
    </row>
    <row r="1376" spans="7:8" ht="12.75">
      <c r="G1376" s="43">
        <f t="shared" si="42"/>
        <v>0.17219999999999738</v>
      </c>
      <c r="H1376" s="77">
        <f t="shared" si="43"/>
        <v>9.604909346437239</v>
      </c>
    </row>
    <row r="1377" spans="7:8" ht="12.75">
      <c r="G1377" s="43">
        <f t="shared" si="42"/>
        <v>0.17229999999999737</v>
      </c>
      <c r="H1377" s="77">
        <f t="shared" si="43"/>
        <v>9.620720609277242</v>
      </c>
    </row>
    <row r="1378" spans="7:8" ht="12.75">
      <c r="G1378" s="43">
        <f t="shared" si="42"/>
        <v>0.17239999999999736</v>
      </c>
      <c r="H1378" s="77">
        <f t="shared" si="43"/>
        <v>9.636540541751657</v>
      </c>
    </row>
    <row r="1379" spans="7:8" ht="12.75">
      <c r="G1379" s="43">
        <f t="shared" si="42"/>
        <v>0.17249999999999735</v>
      </c>
      <c r="H1379" s="77">
        <f t="shared" si="43"/>
        <v>9.652369133484939</v>
      </c>
    </row>
    <row r="1380" spans="7:8" ht="12.75">
      <c r="G1380" s="43">
        <f t="shared" si="42"/>
        <v>0.17259999999999734</v>
      </c>
      <c r="H1380" s="77">
        <f t="shared" si="43"/>
        <v>9.668206374113481</v>
      </c>
    </row>
    <row r="1381" spans="7:8" ht="12.75">
      <c r="G1381" s="43">
        <f t="shared" si="42"/>
        <v>0.17269999999999733</v>
      </c>
      <c r="H1381" s="77">
        <f t="shared" si="43"/>
        <v>9.684052253287348</v>
      </c>
    </row>
    <row r="1382" spans="7:8" ht="12.75">
      <c r="G1382" s="43">
        <f t="shared" si="42"/>
        <v>0.17279999999999732</v>
      </c>
      <c r="H1382" s="77">
        <f t="shared" si="43"/>
        <v>9.699906760669364</v>
      </c>
    </row>
    <row r="1383" spans="7:8" ht="12.75">
      <c r="G1383" s="43">
        <f t="shared" si="42"/>
        <v>0.1728999999999973</v>
      </c>
      <c r="H1383" s="77">
        <f t="shared" si="43"/>
        <v>9.71576988593469</v>
      </c>
    </row>
    <row r="1384" spans="7:8" ht="12.75">
      <c r="G1384" s="43">
        <f t="shared" si="42"/>
        <v>0.1729999999999973</v>
      </c>
      <c r="H1384" s="77">
        <f t="shared" si="43"/>
        <v>9.731641618771448</v>
      </c>
    </row>
    <row r="1385" spans="7:8" ht="12.75">
      <c r="G1385" s="43">
        <f t="shared" si="42"/>
        <v>0.17309999999999728</v>
      </c>
      <c r="H1385" s="77">
        <f t="shared" si="43"/>
        <v>9.747521948880802</v>
      </c>
    </row>
    <row r="1386" spans="7:8" ht="12.75">
      <c r="G1386" s="43">
        <f t="shared" si="42"/>
        <v>0.17319999999999727</v>
      </c>
      <c r="H1386" s="77">
        <f t="shared" si="43"/>
        <v>9.763410865976738</v>
      </c>
    </row>
    <row r="1387" spans="7:8" ht="12.75">
      <c r="G1387" s="43">
        <f t="shared" si="42"/>
        <v>0.17329999999999726</v>
      </c>
      <c r="H1387" s="77">
        <f t="shared" si="43"/>
        <v>9.779308359785432</v>
      </c>
    </row>
    <row r="1388" spans="7:8" ht="12.75">
      <c r="G1388" s="43">
        <f t="shared" si="42"/>
        <v>0.17339999999999725</v>
      </c>
      <c r="H1388" s="77">
        <f t="shared" si="43"/>
        <v>9.795214420046563</v>
      </c>
    </row>
    <row r="1389" spans="7:8" ht="12.75">
      <c r="G1389" s="43">
        <f t="shared" si="42"/>
        <v>0.17349999999999724</v>
      </c>
      <c r="H1389" s="77">
        <f t="shared" si="43"/>
        <v>9.811129036511915</v>
      </c>
    </row>
    <row r="1390" spans="7:8" ht="12.75">
      <c r="G1390" s="43">
        <f t="shared" si="42"/>
        <v>0.17359999999999723</v>
      </c>
      <c r="H1390" s="77">
        <f t="shared" si="43"/>
        <v>9.827052198945978</v>
      </c>
    </row>
    <row r="1391" spans="7:8" ht="12.75">
      <c r="G1391" s="43">
        <f t="shared" si="42"/>
        <v>0.17369999999999722</v>
      </c>
      <c r="H1391" s="77">
        <f t="shared" si="43"/>
        <v>9.842983897127368</v>
      </c>
    </row>
    <row r="1392" spans="7:8" ht="12.75">
      <c r="G1392" s="43">
        <f t="shared" si="42"/>
        <v>0.1737999999999972</v>
      </c>
      <c r="H1392" s="77">
        <f t="shared" si="43"/>
        <v>9.858924120844705</v>
      </c>
    </row>
    <row r="1393" spans="7:8" ht="12.75">
      <c r="G1393" s="43">
        <f t="shared" si="42"/>
        <v>0.1738999999999972</v>
      </c>
      <c r="H1393" s="77">
        <f t="shared" si="43"/>
        <v>9.87487285990278</v>
      </c>
    </row>
    <row r="1394" spans="7:8" ht="12.75">
      <c r="G1394" s="43">
        <f t="shared" si="42"/>
        <v>0.17399999999999718</v>
      </c>
      <c r="H1394" s="77">
        <f t="shared" si="43"/>
        <v>9.89083010411585</v>
      </c>
    </row>
    <row r="1395" spans="7:8" ht="12.75">
      <c r="G1395" s="43">
        <f t="shared" si="42"/>
        <v>0.17409999999999717</v>
      </c>
      <c r="H1395" s="77">
        <f t="shared" si="43"/>
        <v>9.906795843312722</v>
      </c>
    </row>
    <row r="1396" spans="7:8" ht="12.75">
      <c r="G1396" s="43">
        <f t="shared" si="42"/>
        <v>0.17419999999999716</v>
      </c>
      <c r="H1396" s="77">
        <f t="shared" si="43"/>
        <v>9.92277006733488</v>
      </c>
    </row>
    <row r="1397" spans="7:8" ht="12.75">
      <c r="G1397" s="43">
        <f t="shared" si="42"/>
        <v>0.17429999999999715</v>
      </c>
      <c r="H1397" s="77">
        <f t="shared" si="43"/>
        <v>9.938752766036004</v>
      </c>
    </row>
    <row r="1398" spans="7:8" ht="12.75">
      <c r="G1398" s="43">
        <f t="shared" si="42"/>
        <v>0.17439999999999714</v>
      </c>
      <c r="H1398" s="77">
        <f t="shared" si="43"/>
        <v>9.95474392928233</v>
      </c>
    </row>
    <row r="1399" spans="7:8" ht="12.75">
      <c r="G1399" s="43">
        <f t="shared" si="42"/>
        <v>0.17449999999999713</v>
      </c>
      <c r="H1399" s="77">
        <f t="shared" si="43"/>
        <v>9.970743546952775</v>
      </c>
    </row>
    <row r="1400" spans="7:8" ht="12.75">
      <c r="G1400" s="43">
        <f aca="true" t="shared" si="44" ref="G1400:G1463">G1399+0.0001</f>
        <v>0.17459999999999712</v>
      </c>
      <c r="H1400" s="77">
        <f t="shared" si="43"/>
        <v>9.986751608939926</v>
      </c>
    </row>
    <row r="1401" spans="7:8" ht="12.75">
      <c r="G1401" s="43">
        <f t="shared" si="44"/>
        <v>0.1746999999999971</v>
      </c>
      <c r="H1401" s="77">
        <f t="shared" si="43"/>
        <v>10.002768105147567</v>
      </c>
    </row>
    <row r="1402" spans="7:8" ht="12.75">
      <c r="G1402" s="43">
        <f t="shared" si="44"/>
        <v>0.1747999999999971</v>
      </c>
      <c r="H1402" s="77">
        <f t="shared" si="43"/>
        <v>10.018793025492727</v>
      </c>
    </row>
    <row r="1403" spans="7:8" ht="12.75">
      <c r="G1403" s="43">
        <f t="shared" si="44"/>
        <v>0.17489999999999709</v>
      </c>
      <c r="H1403" s="77">
        <f t="shared" si="43"/>
        <v>10.03482635990565</v>
      </c>
    </row>
    <row r="1404" spans="7:8" ht="12.75">
      <c r="G1404" s="43">
        <f t="shared" si="44"/>
        <v>0.17499999999999707</v>
      </c>
      <c r="H1404" s="77">
        <f t="shared" si="43"/>
        <v>10.050868098328579</v>
      </c>
    </row>
    <row r="1405" spans="7:8" ht="12.75">
      <c r="G1405" s="43">
        <f t="shared" si="44"/>
        <v>0.17509999999999706</v>
      </c>
      <c r="H1405" s="77">
        <f t="shared" si="43"/>
        <v>10.066918230716368</v>
      </c>
    </row>
    <row r="1406" spans="7:8" ht="12.75">
      <c r="G1406" s="43">
        <f t="shared" si="44"/>
        <v>0.17519999999999705</v>
      </c>
      <c r="H1406" s="77">
        <f t="shared" si="43"/>
        <v>10.0829767470361</v>
      </c>
    </row>
    <row r="1407" spans="7:8" ht="12.75">
      <c r="G1407" s="43">
        <f t="shared" si="44"/>
        <v>0.17529999999999704</v>
      </c>
      <c r="H1407" s="77">
        <f t="shared" si="43"/>
        <v>10.099043637268835</v>
      </c>
    </row>
    <row r="1408" spans="7:8" ht="12.75">
      <c r="G1408" s="43">
        <f t="shared" si="44"/>
        <v>0.17539999999999703</v>
      </c>
      <c r="H1408" s="77">
        <f t="shared" si="43"/>
        <v>10.11511889140698</v>
      </c>
    </row>
    <row r="1409" spans="7:8" ht="12.75">
      <c r="G1409" s="43">
        <f t="shared" si="44"/>
        <v>0.17549999999999702</v>
      </c>
      <c r="H1409" s="77">
        <f t="shared" si="43"/>
        <v>10.131202499455895</v>
      </c>
    </row>
    <row r="1410" spans="7:8" ht="12.75">
      <c r="G1410" s="43">
        <f t="shared" si="44"/>
        <v>0.175599999999997</v>
      </c>
      <c r="H1410" s="77">
        <f t="shared" si="43"/>
        <v>10.147294451433623</v>
      </c>
    </row>
    <row r="1411" spans="7:8" ht="12.75">
      <c r="G1411" s="43">
        <f t="shared" si="44"/>
        <v>0.175699999999997</v>
      </c>
      <c r="H1411" s="77">
        <f t="shared" si="43"/>
        <v>10.163394737370652</v>
      </c>
    </row>
    <row r="1412" spans="7:8" ht="12.75">
      <c r="G1412" s="43">
        <f t="shared" si="44"/>
        <v>0.175799999999997</v>
      </c>
      <c r="H1412" s="77">
        <f t="shared" si="43"/>
        <v>10.179503347309748</v>
      </c>
    </row>
    <row r="1413" spans="7:8" ht="12.75">
      <c r="G1413" s="43">
        <f t="shared" si="44"/>
        <v>0.17589999999999698</v>
      </c>
      <c r="H1413" s="77">
        <f t="shared" si="43"/>
        <v>10.195620271307035</v>
      </c>
    </row>
    <row r="1414" spans="7:8" ht="12.75">
      <c r="G1414" s="43">
        <f t="shared" si="44"/>
        <v>0.17599999999999696</v>
      </c>
      <c r="H1414" s="77">
        <f aca="true" t="shared" si="45" ref="H1414:H1477">BlackScholesCall($C$7,$C$8,$C$9,$C$10,G1414)</f>
        <v>10.211745499430293</v>
      </c>
    </row>
    <row r="1415" spans="7:8" ht="12.75">
      <c r="G1415" s="43">
        <f t="shared" si="44"/>
        <v>0.17609999999999695</v>
      </c>
      <c r="H1415" s="77">
        <f t="shared" si="45"/>
        <v>10.22787902176043</v>
      </c>
    </row>
    <row r="1416" spans="7:8" ht="12.75">
      <c r="G1416" s="43">
        <f t="shared" si="44"/>
        <v>0.17619999999999694</v>
      </c>
      <c r="H1416" s="77">
        <f t="shared" si="45"/>
        <v>10.244020828390518</v>
      </c>
    </row>
    <row r="1417" spans="7:8" ht="12.75">
      <c r="G1417" s="43">
        <f t="shared" si="44"/>
        <v>0.17629999999999693</v>
      </c>
      <c r="H1417" s="77">
        <f t="shared" si="45"/>
        <v>10.26017090942642</v>
      </c>
    </row>
    <row r="1418" spans="7:8" ht="12.75">
      <c r="G1418" s="43">
        <f t="shared" si="44"/>
        <v>0.17639999999999692</v>
      </c>
      <c r="H1418" s="77">
        <f t="shared" si="45"/>
        <v>10.276329254986507</v>
      </c>
    </row>
    <row r="1419" spans="7:8" ht="12.75">
      <c r="G1419" s="43">
        <f t="shared" si="44"/>
        <v>0.1764999999999969</v>
      </c>
      <c r="H1419" s="77">
        <f t="shared" si="45"/>
        <v>10.292495855201196</v>
      </c>
    </row>
    <row r="1420" spans="7:8" ht="12.75">
      <c r="G1420" s="43">
        <f t="shared" si="44"/>
        <v>0.1765999999999969</v>
      </c>
      <c r="H1420" s="77">
        <f t="shared" si="45"/>
        <v>10.30867070021364</v>
      </c>
    </row>
    <row r="1421" spans="7:8" ht="12.75">
      <c r="G1421" s="43">
        <f t="shared" si="44"/>
        <v>0.1766999999999969</v>
      </c>
      <c r="H1421" s="77">
        <f t="shared" si="45"/>
        <v>10.324853780179609</v>
      </c>
    </row>
    <row r="1422" spans="7:8" ht="12.75">
      <c r="G1422" s="43">
        <f t="shared" si="44"/>
        <v>0.17679999999999688</v>
      </c>
      <c r="H1422" s="77">
        <f t="shared" si="45"/>
        <v>10.34104508526741</v>
      </c>
    </row>
    <row r="1423" spans="7:8" ht="12.75">
      <c r="G1423" s="43">
        <f t="shared" si="44"/>
        <v>0.17689999999999687</v>
      </c>
      <c r="H1423" s="77">
        <f t="shared" si="45"/>
        <v>10.357244605657286</v>
      </c>
    </row>
    <row r="1424" spans="7:8" ht="12.75">
      <c r="G1424" s="43">
        <f t="shared" si="44"/>
        <v>0.17699999999999685</v>
      </c>
      <c r="H1424" s="77">
        <f t="shared" si="45"/>
        <v>10.373452331543177</v>
      </c>
    </row>
    <row r="1425" spans="7:8" ht="12.75">
      <c r="G1425" s="43">
        <f t="shared" si="44"/>
        <v>0.17709999999999684</v>
      </c>
      <c r="H1425" s="77">
        <f t="shared" si="45"/>
        <v>10.38966825312906</v>
      </c>
    </row>
    <row r="1426" spans="7:8" ht="12.75">
      <c r="G1426" s="43">
        <f t="shared" si="44"/>
        <v>0.17719999999999683</v>
      </c>
      <c r="H1426" s="77">
        <f t="shared" si="45"/>
        <v>10.405892360634454</v>
      </c>
    </row>
    <row r="1427" spans="7:8" ht="12.75">
      <c r="G1427" s="43">
        <f t="shared" si="44"/>
        <v>0.17729999999999682</v>
      </c>
      <c r="H1427" s="77">
        <f t="shared" si="45"/>
        <v>10.422124644288374</v>
      </c>
    </row>
    <row r="1428" spans="7:8" ht="12.75">
      <c r="G1428" s="43">
        <f t="shared" si="44"/>
        <v>0.1773999999999968</v>
      </c>
      <c r="H1428" s="77">
        <f t="shared" si="45"/>
        <v>10.43836509433413</v>
      </c>
    </row>
    <row r="1429" spans="7:8" ht="12.75">
      <c r="G1429" s="43">
        <f t="shared" si="44"/>
        <v>0.1774999999999968</v>
      </c>
      <c r="H1429" s="77">
        <f t="shared" si="45"/>
        <v>10.454613701027029</v>
      </c>
    </row>
    <row r="1430" spans="7:8" ht="12.75">
      <c r="G1430" s="43">
        <f t="shared" si="44"/>
        <v>0.1775999999999968</v>
      </c>
      <c r="H1430" s="77">
        <f t="shared" si="45"/>
        <v>10.47087045463411</v>
      </c>
    </row>
    <row r="1431" spans="7:8" ht="12.75">
      <c r="G1431" s="43">
        <f t="shared" si="44"/>
        <v>0.17769999999999678</v>
      </c>
      <c r="H1431" s="77">
        <f t="shared" si="45"/>
        <v>10.48713534543569</v>
      </c>
    </row>
    <row r="1432" spans="7:8" ht="12.75">
      <c r="G1432" s="43">
        <f t="shared" si="44"/>
        <v>0.17779999999999677</v>
      </c>
      <c r="H1432" s="77">
        <f t="shared" si="45"/>
        <v>10.503408363723878</v>
      </c>
    </row>
    <row r="1433" spans="7:8" ht="12.75">
      <c r="G1433" s="43">
        <f t="shared" si="44"/>
        <v>0.17789999999999676</v>
      </c>
      <c r="H1433" s="77">
        <f t="shared" si="45"/>
        <v>10.519689499802979</v>
      </c>
    </row>
    <row r="1434" spans="7:8" ht="12.75">
      <c r="G1434" s="43">
        <f t="shared" si="44"/>
        <v>0.17799999999999674</v>
      </c>
      <c r="H1434" s="77">
        <f t="shared" si="45"/>
        <v>10.535978743990313</v>
      </c>
    </row>
    <row r="1435" spans="7:8" ht="12.75">
      <c r="G1435" s="43">
        <f t="shared" si="44"/>
        <v>0.17809999999999673</v>
      </c>
      <c r="H1435" s="77">
        <f t="shared" si="45"/>
        <v>10.55227608661528</v>
      </c>
    </row>
    <row r="1436" spans="7:8" ht="12.75">
      <c r="G1436" s="43">
        <f t="shared" si="44"/>
        <v>0.17819999999999672</v>
      </c>
      <c r="H1436" s="77">
        <f t="shared" si="45"/>
        <v>10.568581518019755</v>
      </c>
    </row>
    <row r="1437" spans="7:8" ht="12.75">
      <c r="G1437" s="43">
        <f t="shared" si="44"/>
        <v>0.1782999999999967</v>
      </c>
      <c r="H1437" s="77">
        <f t="shared" si="45"/>
        <v>10.584895028556645</v>
      </c>
    </row>
    <row r="1438" spans="7:8" ht="12.75">
      <c r="G1438" s="43">
        <f t="shared" si="44"/>
        <v>0.1783999999999967</v>
      </c>
      <c r="H1438" s="77">
        <f t="shared" si="45"/>
        <v>10.601216608592921</v>
      </c>
    </row>
    <row r="1439" spans="7:8" ht="12.75">
      <c r="G1439" s="43">
        <f t="shared" si="44"/>
        <v>0.1784999999999967</v>
      </c>
      <c r="H1439" s="77">
        <f t="shared" si="45"/>
        <v>10.617546248507182</v>
      </c>
    </row>
    <row r="1440" spans="7:8" ht="12.75">
      <c r="G1440" s="43">
        <f t="shared" si="44"/>
        <v>0.17859999999999668</v>
      </c>
      <c r="H1440" s="77">
        <f t="shared" si="45"/>
        <v>10.633883938690161</v>
      </c>
    </row>
    <row r="1441" spans="7:8" ht="12.75">
      <c r="G1441" s="43">
        <f t="shared" si="44"/>
        <v>0.17869999999999667</v>
      </c>
      <c r="H1441" s="77">
        <f t="shared" si="45"/>
        <v>10.65022966954524</v>
      </c>
    </row>
    <row r="1442" spans="7:8" ht="12.75">
      <c r="G1442" s="43">
        <f t="shared" si="44"/>
        <v>0.17879999999999666</v>
      </c>
      <c r="H1442" s="77">
        <f t="shared" si="45"/>
        <v>10.666583431487396</v>
      </c>
    </row>
    <row r="1443" spans="7:8" ht="12.75">
      <c r="G1443" s="43">
        <f t="shared" si="44"/>
        <v>0.17889999999999665</v>
      </c>
      <c r="H1443" s="77">
        <f t="shared" si="45"/>
        <v>10.682945214944368</v>
      </c>
    </row>
    <row r="1444" spans="7:8" ht="12.75">
      <c r="G1444" s="43">
        <f t="shared" si="44"/>
        <v>0.17899999999999663</v>
      </c>
      <c r="H1444" s="77">
        <f t="shared" si="45"/>
        <v>10.699315010356088</v>
      </c>
    </row>
    <row r="1445" spans="7:8" ht="12.75">
      <c r="G1445" s="43">
        <f t="shared" si="44"/>
        <v>0.17909999999999662</v>
      </c>
      <c r="H1445" s="77">
        <f t="shared" si="45"/>
        <v>10.71569280817485</v>
      </c>
    </row>
    <row r="1446" spans="7:8" ht="12.75">
      <c r="G1446" s="43">
        <f t="shared" si="44"/>
        <v>0.1791999999999966</v>
      </c>
      <c r="H1446" s="77">
        <f t="shared" si="45"/>
        <v>10.732078598864604</v>
      </c>
    </row>
    <row r="1447" spans="7:8" ht="12.75">
      <c r="G1447" s="43">
        <f t="shared" si="44"/>
        <v>0.1792999999999966</v>
      </c>
      <c r="H1447" s="77">
        <f t="shared" si="45"/>
        <v>10.748472372902427</v>
      </c>
    </row>
    <row r="1448" spans="7:8" ht="12.75">
      <c r="G1448" s="43">
        <f t="shared" si="44"/>
        <v>0.1793999999999966</v>
      </c>
      <c r="H1448" s="77">
        <f t="shared" si="45"/>
        <v>10.764874120776739</v>
      </c>
    </row>
    <row r="1449" spans="7:8" ht="12.75">
      <c r="G1449" s="43">
        <f t="shared" si="44"/>
        <v>0.17949999999999658</v>
      </c>
      <c r="H1449" s="77">
        <f t="shared" si="45"/>
        <v>10.781283832988919</v>
      </c>
    </row>
    <row r="1450" spans="7:8" ht="12.75">
      <c r="G1450" s="43">
        <f t="shared" si="44"/>
        <v>0.17959999999999657</v>
      </c>
      <c r="H1450" s="77">
        <f t="shared" si="45"/>
        <v>10.797701500051431</v>
      </c>
    </row>
    <row r="1451" spans="7:8" ht="12.75">
      <c r="G1451" s="43">
        <f t="shared" si="44"/>
        <v>0.17969999999999656</v>
      </c>
      <c r="H1451" s="77">
        <f t="shared" si="45"/>
        <v>10.814127112490524</v>
      </c>
    </row>
    <row r="1452" spans="7:8" ht="12.75">
      <c r="G1452" s="43">
        <f t="shared" si="44"/>
        <v>0.17979999999999655</v>
      </c>
      <c r="H1452" s="77">
        <f t="shared" si="45"/>
        <v>10.83056066084302</v>
      </c>
    </row>
    <row r="1453" spans="7:8" ht="12.75">
      <c r="G1453" s="43">
        <f t="shared" si="44"/>
        <v>0.17989999999999653</v>
      </c>
      <c r="H1453" s="77">
        <f t="shared" si="45"/>
        <v>10.847002135658556</v>
      </c>
    </row>
    <row r="1454" spans="7:8" ht="12.75">
      <c r="G1454" s="43">
        <f t="shared" si="44"/>
        <v>0.17999999999999652</v>
      </c>
      <c r="H1454" s="77">
        <f t="shared" si="45"/>
        <v>10.863451527499336</v>
      </c>
    </row>
    <row r="1455" spans="7:8" ht="12.75">
      <c r="G1455" s="43">
        <f t="shared" si="44"/>
        <v>0.1800999999999965</v>
      </c>
      <c r="H1455" s="77">
        <f t="shared" si="45"/>
        <v>10.879908826938788</v>
      </c>
    </row>
    <row r="1456" spans="7:8" ht="12.75">
      <c r="G1456" s="43">
        <f t="shared" si="44"/>
        <v>0.1801999999999965</v>
      </c>
      <c r="H1456" s="77">
        <f t="shared" si="45"/>
        <v>10.896374024563357</v>
      </c>
    </row>
    <row r="1457" spans="7:8" ht="12.75">
      <c r="G1457" s="43">
        <f t="shared" si="44"/>
        <v>0.1802999999999965</v>
      </c>
      <c r="H1457" s="77">
        <f t="shared" si="45"/>
        <v>10.912847110971143</v>
      </c>
    </row>
    <row r="1458" spans="7:8" ht="12.75">
      <c r="G1458" s="43">
        <f t="shared" si="44"/>
        <v>0.18039999999999648</v>
      </c>
      <c r="H1458" s="77">
        <f t="shared" si="45"/>
        <v>10.929328076772208</v>
      </c>
    </row>
    <row r="1459" spans="7:8" ht="12.75">
      <c r="G1459" s="43">
        <f t="shared" si="44"/>
        <v>0.18049999999999647</v>
      </c>
      <c r="H1459" s="77">
        <f t="shared" si="45"/>
        <v>10.945816912589066</v>
      </c>
    </row>
    <row r="1460" spans="7:8" ht="12.75">
      <c r="G1460" s="43">
        <f t="shared" si="44"/>
        <v>0.18059999999999646</v>
      </c>
      <c r="H1460" s="77">
        <f t="shared" si="45"/>
        <v>10.962313609056025</v>
      </c>
    </row>
    <row r="1461" spans="7:8" ht="12.75">
      <c r="G1461" s="43">
        <f t="shared" si="44"/>
        <v>0.18069999999999645</v>
      </c>
      <c r="H1461" s="77">
        <f t="shared" si="45"/>
        <v>10.978818156819841</v>
      </c>
    </row>
    <row r="1462" spans="7:8" ht="12.75">
      <c r="G1462" s="43">
        <f t="shared" si="44"/>
        <v>0.18079999999999644</v>
      </c>
      <c r="H1462" s="77">
        <f t="shared" si="45"/>
        <v>10.995330546538781</v>
      </c>
    </row>
    <row r="1463" spans="7:8" ht="12.75">
      <c r="G1463" s="43">
        <f t="shared" si="44"/>
        <v>0.18089999999999642</v>
      </c>
      <c r="H1463" s="77">
        <f t="shared" si="45"/>
        <v>11.011850768883448</v>
      </c>
    </row>
    <row r="1464" spans="7:8" ht="12.75">
      <c r="G1464" s="43">
        <f aca="true" t="shared" si="46" ref="G1464:G1527">G1463+0.0001</f>
        <v>0.1809999999999964</v>
      </c>
      <c r="H1464" s="77">
        <f t="shared" si="45"/>
        <v>11.028378814536438</v>
      </c>
    </row>
    <row r="1465" spans="7:8" ht="12.75">
      <c r="G1465" s="43">
        <f t="shared" si="46"/>
        <v>0.1810999999999964</v>
      </c>
      <c r="H1465" s="77">
        <f t="shared" si="45"/>
        <v>11.044914674192313</v>
      </c>
    </row>
    <row r="1466" spans="7:8" ht="12.75">
      <c r="G1466" s="43">
        <f t="shared" si="46"/>
        <v>0.1811999999999964</v>
      </c>
      <c r="H1466" s="77">
        <f t="shared" si="45"/>
        <v>11.061458338558396</v>
      </c>
    </row>
    <row r="1467" spans="7:8" ht="12.75">
      <c r="G1467" s="43">
        <f t="shared" si="46"/>
        <v>0.18129999999999638</v>
      </c>
      <c r="H1467" s="77">
        <f t="shared" si="45"/>
        <v>11.078009798352497</v>
      </c>
    </row>
    <row r="1468" spans="7:8" ht="12.75">
      <c r="G1468" s="43">
        <f t="shared" si="46"/>
        <v>0.18139999999999637</v>
      </c>
      <c r="H1468" s="77">
        <f t="shared" si="45"/>
        <v>11.09456904430553</v>
      </c>
    </row>
    <row r="1469" spans="7:8" ht="12.75">
      <c r="G1469" s="43">
        <f t="shared" si="46"/>
        <v>0.18149999999999636</v>
      </c>
      <c r="H1469" s="77">
        <f t="shared" si="45"/>
        <v>11.11113606716026</v>
      </c>
    </row>
    <row r="1470" spans="7:8" ht="12.75">
      <c r="G1470" s="43">
        <f t="shared" si="46"/>
        <v>0.18159999999999635</v>
      </c>
      <c r="H1470" s="77">
        <f t="shared" si="45"/>
        <v>11.127710857671417</v>
      </c>
    </row>
    <row r="1471" spans="7:8" ht="12.75">
      <c r="G1471" s="43">
        <f t="shared" si="46"/>
        <v>0.18169999999999634</v>
      </c>
      <c r="H1471" s="77">
        <f t="shared" si="45"/>
        <v>11.144293406605243</v>
      </c>
    </row>
    <row r="1472" spans="7:8" ht="12.75">
      <c r="G1472" s="43">
        <f t="shared" si="46"/>
        <v>0.18179999999999633</v>
      </c>
      <c r="H1472" s="77">
        <f t="shared" si="45"/>
        <v>11.1608837047404</v>
      </c>
    </row>
    <row r="1473" spans="7:8" ht="12.75">
      <c r="G1473" s="43">
        <f t="shared" si="46"/>
        <v>0.18189999999999631</v>
      </c>
      <c r="H1473" s="77">
        <f t="shared" si="45"/>
        <v>11.177481742867514</v>
      </c>
    </row>
    <row r="1474" spans="7:8" ht="12.75">
      <c r="G1474" s="43">
        <f t="shared" si="46"/>
        <v>0.1819999999999963</v>
      </c>
      <c r="H1474" s="77">
        <f t="shared" si="45"/>
        <v>11.194087511788297</v>
      </c>
    </row>
    <row r="1475" spans="7:8" ht="12.75">
      <c r="G1475" s="43">
        <f t="shared" si="46"/>
        <v>0.1820999999999963</v>
      </c>
      <c r="H1475" s="77">
        <f t="shared" si="45"/>
        <v>11.21070100231779</v>
      </c>
    </row>
    <row r="1476" spans="7:8" ht="12.75">
      <c r="G1476" s="43">
        <f t="shared" si="46"/>
        <v>0.18219999999999628</v>
      </c>
      <c r="H1476" s="77">
        <f t="shared" si="45"/>
        <v>11.227322205281752</v>
      </c>
    </row>
    <row r="1477" spans="7:8" ht="12.75">
      <c r="G1477" s="43">
        <f t="shared" si="46"/>
        <v>0.18229999999999627</v>
      </c>
      <c r="H1477" s="77">
        <f t="shared" si="45"/>
        <v>11.243951111518271</v>
      </c>
    </row>
    <row r="1478" spans="7:8" ht="12.75">
      <c r="G1478" s="43">
        <f t="shared" si="46"/>
        <v>0.18239999999999626</v>
      </c>
      <c r="H1478" s="77">
        <f aca="true" t="shared" si="47" ref="H1478:H1541">BlackScholesCall($C$7,$C$8,$C$9,$C$10,G1478)</f>
        <v>11.26058771187735</v>
      </c>
    </row>
    <row r="1479" spans="7:8" ht="12.75">
      <c r="G1479" s="43">
        <f t="shared" si="46"/>
        <v>0.18249999999999625</v>
      </c>
      <c r="H1479" s="77">
        <f t="shared" si="47"/>
        <v>11.27723199722115</v>
      </c>
    </row>
    <row r="1480" spans="7:8" ht="12.75">
      <c r="G1480" s="43">
        <f t="shared" si="46"/>
        <v>0.18259999999999624</v>
      </c>
      <c r="H1480" s="77">
        <f t="shared" si="47"/>
        <v>11.293883958422725</v>
      </c>
    </row>
    <row r="1481" spans="7:8" ht="12.75">
      <c r="G1481" s="43">
        <f t="shared" si="46"/>
        <v>0.18269999999999623</v>
      </c>
      <c r="H1481" s="77">
        <f t="shared" si="47"/>
        <v>11.310543586367771</v>
      </c>
    </row>
    <row r="1482" spans="7:8" ht="12.75">
      <c r="G1482" s="43">
        <f t="shared" si="46"/>
        <v>0.18279999999999622</v>
      </c>
      <c r="H1482" s="77">
        <f t="shared" si="47"/>
        <v>11.327210871954009</v>
      </c>
    </row>
    <row r="1483" spans="7:8" ht="12.75">
      <c r="G1483" s="43">
        <f t="shared" si="46"/>
        <v>0.1828999999999962</v>
      </c>
      <c r="H1483" s="77">
        <f t="shared" si="47"/>
        <v>11.34388580609047</v>
      </c>
    </row>
    <row r="1484" spans="7:8" ht="12.75">
      <c r="G1484" s="43">
        <f t="shared" si="46"/>
        <v>0.1829999999999962</v>
      </c>
      <c r="H1484" s="77">
        <f t="shared" si="47"/>
        <v>11.360568379697412</v>
      </c>
    </row>
    <row r="1485" spans="7:8" ht="12.75">
      <c r="G1485" s="43">
        <f t="shared" si="46"/>
        <v>0.18309999999999618</v>
      </c>
      <c r="H1485" s="77">
        <f t="shared" si="47"/>
        <v>11.377258583708795</v>
      </c>
    </row>
    <row r="1486" spans="7:8" ht="12.75">
      <c r="G1486" s="43">
        <f t="shared" si="46"/>
        <v>0.18319999999999617</v>
      </c>
      <c r="H1486" s="77">
        <f t="shared" si="47"/>
        <v>11.393956409068352</v>
      </c>
    </row>
    <row r="1487" spans="7:8" ht="12.75">
      <c r="G1487" s="43">
        <f t="shared" si="46"/>
        <v>0.18329999999999616</v>
      </c>
      <c r="H1487" s="77">
        <f t="shared" si="47"/>
        <v>11.410661846732893</v>
      </c>
    </row>
    <row r="1488" spans="7:8" ht="12.75">
      <c r="G1488" s="43">
        <f t="shared" si="46"/>
        <v>0.18339999999999615</v>
      </c>
      <c r="H1488" s="77">
        <f t="shared" si="47"/>
        <v>11.427374887670169</v>
      </c>
    </row>
    <row r="1489" spans="7:8" ht="12.75">
      <c r="G1489" s="43">
        <f t="shared" si="46"/>
        <v>0.18349999999999614</v>
      </c>
      <c r="H1489" s="77">
        <f t="shared" si="47"/>
        <v>11.444095522860238</v>
      </c>
    </row>
    <row r="1490" spans="7:8" ht="12.75">
      <c r="G1490" s="43">
        <f t="shared" si="46"/>
        <v>0.18359999999999613</v>
      </c>
      <c r="H1490" s="77">
        <f t="shared" si="47"/>
        <v>11.460823743295009</v>
      </c>
    </row>
    <row r="1491" spans="7:8" ht="12.75">
      <c r="G1491" s="43">
        <f t="shared" si="46"/>
        <v>0.18369999999999612</v>
      </c>
      <c r="H1491" s="77">
        <f t="shared" si="47"/>
        <v>11.477559539977022</v>
      </c>
    </row>
    <row r="1492" spans="7:8" ht="12.75">
      <c r="G1492" s="43">
        <f t="shared" si="46"/>
        <v>0.1837999999999961</v>
      </c>
      <c r="H1492" s="77">
        <f t="shared" si="47"/>
        <v>11.49430290392175</v>
      </c>
    </row>
    <row r="1493" spans="7:8" ht="12.75">
      <c r="G1493" s="43">
        <f t="shared" si="46"/>
        <v>0.1838999999999961</v>
      </c>
      <c r="H1493" s="77">
        <f t="shared" si="47"/>
        <v>11.511053826156456</v>
      </c>
    </row>
    <row r="1494" spans="7:8" ht="12.75">
      <c r="G1494" s="43">
        <f t="shared" si="46"/>
        <v>0.18399999999999608</v>
      </c>
      <c r="H1494" s="77">
        <f t="shared" si="47"/>
        <v>11.52781229771901</v>
      </c>
    </row>
    <row r="1495" spans="7:8" ht="12.75">
      <c r="G1495" s="43">
        <f t="shared" si="46"/>
        <v>0.18409999999999607</v>
      </c>
      <c r="H1495" s="77">
        <f t="shared" si="47"/>
        <v>11.544578309659386</v>
      </c>
    </row>
    <row r="1496" spans="7:8" ht="12.75">
      <c r="G1496" s="43">
        <f t="shared" si="46"/>
        <v>0.18419999999999606</v>
      </c>
      <c r="H1496" s="77">
        <f t="shared" si="47"/>
        <v>11.56135185303998</v>
      </c>
    </row>
    <row r="1497" spans="7:8" ht="12.75">
      <c r="G1497" s="43">
        <f t="shared" si="46"/>
        <v>0.18429999999999605</v>
      </c>
      <c r="H1497" s="77">
        <f t="shared" si="47"/>
        <v>11.578132918934244</v>
      </c>
    </row>
    <row r="1498" spans="7:8" ht="12.75">
      <c r="G1498" s="43">
        <f t="shared" si="46"/>
        <v>0.18439999999999604</v>
      </c>
      <c r="H1498" s="77">
        <f t="shared" si="47"/>
        <v>11.59492149842697</v>
      </c>
    </row>
    <row r="1499" spans="7:8" ht="12.75">
      <c r="G1499" s="43">
        <f t="shared" si="46"/>
        <v>0.18449999999999603</v>
      </c>
      <c r="H1499" s="77">
        <f t="shared" si="47"/>
        <v>11.611717582615086</v>
      </c>
    </row>
    <row r="1500" spans="7:8" ht="12.75">
      <c r="G1500" s="43">
        <f t="shared" si="46"/>
        <v>0.18459999999999602</v>
      </c>
      <c r="H1500" s="77">
        <f t="shared" si="47"/>
        <v>11.628521162607115</v>
      </c>
    </row>
    <row r="1501" spans="7:8" ht="12.75">
      <c r="G1501" s="43">
        <f t="shared" si="46"/>
        <v>0.184699999999996</v>
      </c>
      <c r="H1501" s="77">
        <f t="shared" si="47"/>
        <v>11.645332229522722</v>
      </c>
    </row>
    <row r="1502" spans="7:8" ht="12.75">
      <c r="G1502" s="43">
        <f t="shared" si="46"/>
        <v>0.184799999999996</v>
      </c>
      <c r="H1502" s="77">
        <f t="shared" si="47"/>
        <v>11.662150774493739</v>
      </c>
    </row>
    <row r="1503" spans="7:8" ht="12.75">
      <c r="G1503" s="43">
        <f t="shared" si="46"/>
        <v>0.18489999999999598</v>
      </c>
      <c r="H1503" s="77">
        <f t="shared" si="47"/>
        <v>11.678976788663135</v>
      </c>
    </row>
    <row r="1504" spans="7:8" ht="12.75">
      <c r="G1504" s="43">
        <f t="shared" si="46"/>
        <v>0.18499999999999597</v>
      </c>
      <c r="H1504" s="77">
        <f t="shared" si="47"/>
        <v>11.695810263185876</v>
      </c>
    </row>
    <row r="1505" spans="7:8" ht="12.75">
      <c r="G1505" s="43">
        <f t="shared" si="46"/>
        <v>0.18509999999999596</v>
      </c>
      <c r="H1505" s="77">
        <f t="shared" si="47"/>
        <v>11.712651189228694</v>
      </c>
    </row>
    <row r="1506" spans="7:8" ht="12.75">
      <c r="G1506" s="43">
        <f t="shared" si="46"/>
        <v>0.18519999999999595</v>
      </c>
      <c r="H1506" s="77">
        <f t="shared" si="47"/>
        <v>11.72949955796878</v>
      </c>
    </row>
    <row r="1507" spans="7:8" ht="12.75">
      <c r="G1507" s="43">
        <f t="shared" si="46"/>
        <v>0.18529999999999594</v>
      </c>
      <c r="H1507" s="77">
        <f t="shared" si="47"/>
        <v>11.74635536059617</v>
      </c>
    </row>
    <row r="1508" spans="7:8" ht="12.75">
      <c r="G1508" s="43">
        <f t="shared" si="46"/>
        <v>0.18539999999999593</v>
      </c>
      <c r="H1508" s="77">
        <f t="shared" si="47"/>
        <v>11.763218588311247</v>
      </c>
    </row>
    <row r="1509" spans="7:8" ht="12.75">
      <c r="G1509" s="43">
        <f t="shared" si="46"/>
        <v>0.18549999999999592</v>
      </c>
      <c r="H1509" s="77">
        <f t="shared" si="47"/>
        <v>11.780089232327157</v>
      </c>
    </row>
    <row r="1510" spans="7:8" ht="12.75">
      <c r="G1510" s="43">
        <f t="shared" si="46"/>
        <v>0.1855999999999959</v>
      </c>
      <c r="H1510" s="77">
        <f t="shared" si="47"/>
        <v>11.796967283867417</v>
      </c>
    </row>
    <row r="1511" spans="7:8" ht="12.75">
      <c r="G1511" s="43">
        <f t="shared" si="46"/>
        <v>0.1856999999999959</v>
      </c>
      <c r="H1511" s="77">
        <f t="shared" si="47"/>
        <v>11.813852734167966</v>
      </c>
    </row>
    <row r="1512" spans="7:8" ht="12.75">
      <c r="G1512" s="43">
        <f t="shared" si="46"/>
        <v>0.18579999999999589</v>
      </c>
      <c r="H1512" s="77">
        <f t="shared" si="47"/>
        <v>11.830745574475088</v>
      </c>
    </row>
    <row r="1513" spans="7:8" ht="12.75">
      <c r="G1513" s="43">
        <f t="shared" si="46"/>
        <v>0.18589999999999587</v>
      </c>
      <c r="H1513" s="77">
        <f t="shared" si="47"/>
        <v>11.847645796048027</v>
      </c>
    </row>
    <row r="1514" spans="7:8" ht="12.75">
      <c r="G1514" s="43">
        <f t="shared" si="46"/>
        <v>0.18599999999999586</v>
      </c>
      <c r="H1514" s="77">
        <f t="shared" si="47"/>
        <v>11.864553390156061</v>
      </c>
    </row>
    <row r="1515" spans="7:8" ht="12.75">
      <c r="G1515" s="43">
        <f t="shared" si="46"/>
        <v>0.18609999999999585</v>
      </c>
      <c r="H1515" s="77">
        <f t="shared" si="47"/>
        <v>11.881468348081029</v>
      </c>
    </row>
    <row r="1516" spans="7:8" ht="12.75">
      <c r="G1516" s="43">
        <f t="shared" si="46"/>
        <v>0.18619999999999584</v>
      </c>
      <c r="H1516" s="77">
        <f t="shared" si="47"/>
        <v>11.898390661115513</v>
      </c>
    </row>
    <row r="1517" spans="7:8" ht="12.75">
      <c r="G1517" s="43">
        <f t="shared" si="46"/>
        <v>0.18629999999999583</v>
      </c>
      <c r="H1517" s="77">
        <f t="shared" si="47"/>
        <v>11.91532032056395</v>
      </c>
    </row>
    <row r="1518" spans="7:8" ht="12.75">
      <c r="G1518" s="43">
        <f t="shared" si="46"/>
        <v>0.18639999999999582</v>
      </c>
      <c r="H1518" s="77">
        <f t="shared" si="47"/>
        <v>11.932257317741914</v>
      </c>
    </row>
    <row r="1519" spans="7:8" ht="12.75">
      <c r="G1519" s="43">
        <f t="shared" si="46"/>
        <v>0.1864999999999958</v>
      </c>
      <c r="H1519" s="77">
        <f t="shared" si="47"/>
        <v>11.94920164397567</v>
      </c>
    </row>
    <row r="1520" spans="7:8" ht="12.75">
      <c r="G1520" s="43">
        <f t="shared" si="46"/>
        <v>0.1865999999999958</v>
      </c>
      <c r="H1520" s="77">
        <f t="shared" si="47"/>
        <v>11.96615329060512</v>
      </c>
    </row>
    <row r="1521" spans="7:8" ht="12.75">
      <c r="G1521" s="43">
        <f t="shared" si="46"/>
        <v>0.18669999999999579</v>
      </c>
      <c r="H1521" s="77">
        <f t="shared" si="47"/>
        <v>11.983112248978813</v>
      </c>
    </row>
    <row r="1522" spans="7:8" ht="12.75">
      <c r="G1522" s="43">
        <f t="shared" si="46"/>
        <v>0.18679999999999577</v>
      </c>
      <c r="H1522" s="77">
        <f t="shared" si="47"/>
        <v>12.00007851045845</v>
      </c>
    </row>
    <row r="1523" spans="7:8" ht="12.75">
      <c r="G1523" s="43">
        <f t="shared" si="46"/>
        <v>0.18689999999999576</v>
      </c>
      <c r="H1523" s="77">
        <f t="shared" si="47"/>
        <v>12.017052066416284</v>
      </c>
    </row>
    <row r="1524" spans="7:8" ht="12.75">
      <c r="G1524" s="43">
        <f t="shared" si="46"/>
        <v>0.18699999999999575</v>
      </c>
      <c r="H1524" s="77">
        <f t="shared" si="47"/>
        <v>12.034032908236554</v>
      </c>
    </row>
    <row r="1525" spans="7:8" ht="12.75">
      <c r="G1525" s="43">
        <f t="shared" si="46"/>
        <v>0.18709999999999574</v>
      </c>
      <c r="H1525" s="77">
        <f t="shared" si="47"/>
        <v>12.051021027314079</v>
      </c>
    </row>
    <row r="1526" spans="7:8" ht="12.75">
      <c r="G1526" s="43">
        <f t="shared" si="46"/>
        <v>0.18719999999999573</v>
      </c>
      <c r="H1526" s="77">
        <f t="shared" si="47"/>
        <v>12.06801641505561</v>
      </c>
    </row>
    <row r="1527" spans="7:8" ht="12.75">
      <c r="G1527" s="43">
        <f t="shared" si="46"/>
        <v>0.18729999999999572</v>
      </c>
      <c r="H1527" s="77">
        <f t="shared" si="47"/>
        <v>12.085019062878729</v>
      </c>
    </row>
    <row r="1528" spans="7:8" ht="12.75">
      <c r="G1528" s="43">
        <f aca="true" t="shared" si="48" ref="G1528:G1591">G1527+0.0001</f>
        <v>0.1873999999999957</v>
      </c>
      <c r="H1528" s="77">
        <f t="shared" si="47"/>
        <v>12.10202896221287</v>
      </c>
    </row>
    <row r="1529" spans="7:8" ht="12.75">
      <c r="G1529" s="43">
        <f t="shared" si="48"/>
        <v>0.1874999999999957</v>
      </c>
      <c r="H1529" s="77">
        <f t="shared" si="47"/>
        <v>12.119046104498011</v>
      </c>
    </row>
    <row r="1530" spans="7:8" ht="12.75">
      <c r="G1530" s="43">
        <f t="shared" si="48"/>
        <v>0.1875999999999957</v>
      </c>
      <c r="H1530" s="77">
        <f t="shared" si="47"/>
        <v>12.136070481185953</v>
      </c>
    </row>
    <row r="1531" spans="7:8" ht="12.75">
      <c r="G1531" s="43">
        <f t="shared" si="48"/>
        <v>0.18769999999999568</v>
      </c>
      <c r="H1531" s="77">
        <f t="shared" si="47"/>
        <v>12.153102083739896</v>
      </c>
    </row>
    <row r="1532" spans="7:8" ht="12.75">
      <c r="G1532" s="43">
        <f t="shared" si="48"/>
        <v>0.18779999999999566</v>
      </c>
      <c r="H1532" s="77">
        <f t="shared" si="47"/>
        <v>12.170140903633438</v>
      </c>
    </row>
    <row r="1533" spans="7:8" ht="12.75">
      <c r="G1533" s="43">
        <f t="shared" si="48"/>
        <v>0.18789999999999565</v>
      </c>
      <c r="H1533" s="77">
        <f t="shared" si="47"/>
        <v>12.18718693235192</v>
      </c>
    </row>
    <row r="1534" spans="7:8" ht="12.75">
      <c r="G1534" s="43">
        <f t="shared" si="48"/>
        <v>0.18799999999999564</v>
      </c>
      <c r="H1534" s="77">
        <f t="shared" si="47"/>
        <v>12.204240161392761</v>
      </c>
    </row>
    <row r="1535" spans="7:8" ht="12.75">
      <c r="G1535" s="43">
        <f t="shared" si="48"/>
        <v>0.18809999999999563</v>
      </c>
      <c r="H1535" s="77">
        <f t="shared" si="47"/>
        <v>12.221300582263012</v>
      </c>
    </row>
    <row r="1536" spans="7:8" ht="12.75">
      <c r="G1536" s="43">
        <f t="shared" si="48"/>
        <v>0.18819999999999562</v>
      </c>
      <c r="H1536" s="77">
        <f t="shared" si="47"/>
        <v>12.238368186481921</v>
      </c>
    </row>
    <row r="1537" spans="7:8" ht="12.75">
      <c r="G1537" s="43">
        <f t="shared" si="48"/>
        <v>0.1882999999999956</v>
      </c>
      <c r="H1537" s="77">
        <f t="shared" si="47"/>
        <v>12.25544296557942</v>
      </c>
    </row>
    <row r="1538" spans="7:8" ht="12.75">
      <c r="G1538" s="43">
        <f t="shared" si="48"/>
        <v>0.1883999999999956</v>
      </c>
      <c r="H1538" s="77">
        <f t="shared" si="47"/>
        <v>12.272524911097321</v>
      </c>
    </row>
    <row r="1539" spans="7:8" ht="12.75">
      <c r="G1539" s="43">
        <f t="shared" si="48"/>
        <v>0.1884999999999956</v>
      </c>
      <c r="H1539" s="77">
        <f t="shared" si="47"/>
        <v>12.289614014587357</v>
      </c>
    </row>
    <row r="1540" spans="7:8" ht="12.75">
      <c r="G1540" s="43">
        <f t="shared" si="48"/>
        <v>0.18859999999999558</v>
      </c>
      <c r="H1540" s="77">
        <f t="shared" si="47"/>
        <v>12.306710267613994</v>
      </c>
    </row>
    <row r="1541" spans="7:8" ht="12.75">
      <c r="G1541" s="43">
        <f t="shared" si="48"/>
        <v>0.18869999999999557</v>
      </c>
      <c r="H1541" s="77">
        <f t="shared" si="47"/>
        <v>12.323813661751643</v>
      </c>
    </row>
    <row r="1542" spans="7:8" ht="12.75">
      <c r="G1542" s="43">
        <f t="shared" si="48"/>
        <v>0.18879999999999555</v>
      </c>
      <c r="H1542" s="77">
        <f aca="true" t="shared" si="49" ref="H1542:H1605">BlackScholesCall($C$7,$C$8,$C$9,$C$10,G1542)</f>
        <v>12.340924188585973</v>
      </c>
    </row>
    <row r="1543" spans="7:8" ht="12.75">
      <c r="G1543" s="43">
        <f t="shared" si="48"/>
        <v>0.18889999999999554</v>
      </c>
      <c r="H1543" s="77">
        <f t="shared" si="49"/>
        <v>12.358041839714133</v>
      </c>
    </row>
    <row r="1544" spans="7:8" ht="12.75">
      <c r="G1544" s="43">
        <f t="shared" si="48"/>
        <v>0.18899999999999553</v>
      </c>
      <c r="H1544" s="77">
        <f t="shared" si="49"/>
        <v>12.375166606744244</v>
      </c>
    </row>
    <row r="1545" spans="7:8" ht="12.75">
      <c r="G1545" s="43">
        <f t="shared" si="48"/>
        <v>0.18909999999999552</v>
      </c>
      <c r="H1545" s="77">
        <f t="shared" si="49"/>
        <v>12.392298481295938</v>
      </c>
    </row>
    <row r="1546" spans="7:8" ht="12.75">
      <c r="G1546" s="43">
        <f t="shared" si="48"/>
        <v>0.1891999999999955</v>
      </c>
      <c r="H1546" s="77">
        <f t="shared" si="49"/>
        <v>12.40943745499888</v>
      </c>
    </row>
    <row r="1547" spans="7:8" ht="12.75">
      <c r="G1547" s="43">
        <f t="shared" si="48"/>
        <v>0.1892999999999955</v>
      </c>
      <c r="H1547" s="77">
        <f t="shared" si="49"/>
        <v>12.426583519494642</v>
      </c>
    </row>
    <row r="1548" spans="7:8" ht="12.75">
      <c r="G1548" s="43">
        <f t="shared" si="48"/>
        <v>0.1893999999999955</v>
      </c>
      <c r="H1548" s="77">
        <f t="shared" si="49"/>
        <v>12.443736666435115</v>
      </c>
    </row>
    <row r="1549" spans="7:8" ht="12.75">
      <c r="G1549" s="43">
        <f t="shared" si="48"/>
        <v>0.18949999999999548</v>
      </c>
      <c r="H1549" s="77">
        <f t="shared" si="49"/>
        <v>12.46089688748458</v>
      </c>
    </row>
    <row r="1550" spans="7:8" ht="12.75">
      <c r="G1550" s="43">
        <f t="shared" si="48"/>
        <v>0.18959999999999547</v>
      </c>
      <c r="H1550" s="77">
        <f t="shared" si="49"/>
        <v>12.478064174316813</v>
      </c>
    </row>
    <row r="1551" spans="7:8" ht="12.75">
      <c r="G1551" s="43">
        <f t="shared" si="48"/>
        <v>0.18969999999999546</v>
      </c>
      <c r="H1551" s="77">
        <f t="shared" si="49"/>
        <v>12.495238518616986</v>
      </c>
    </row>
    <row r="1552" spans="7:8" ht="12.75">
      <c r="G1552" s="43">
        <f t="shared" si="48"/>
        <v>0.18979999999999544</v>
      </c>
      <c r="H1552" s="77">
        <f t="shared" si="49"/>
        <v>12.512419912082123</v>
      </c>
    </row>
    <row r="1553" spans="7:8" ht="12.75">
      <c r="G1553" s="43">
        <f t="shared" si="48"/>
        <v>0.18989999999999543</v>
      </c>
      <c r="H1553" s="77">
        <f t="shared" si="49"/>
        <v>12.529608346419394</v>
      </c>
    </row>
    <row r="1554" spans="7:8" ht="12.75">
      <c r="G1554" s="43">
        <f t="shared" si="48"/>
        <v>0.18999999999999542</v>
      </c>
      <c r="H1554" s="77">
        <f t="shared" si="49"/>
        <v>12.54680381334731</v>
      </c>
    </row>
    <row r="1555" spans="7:8" ht="12.75">
      <c r="G1555" s="43">
        <f t="shared" si="48"/>
        <v>0.1900999999999954</v>
      </c>
      <c r="H1555" s="77">
        <f t="shared" si="49"/>
        <v>12.564006304594727</v>
      </c>
    </row>
    <row r="1556" spans="7:8" ht="12.75">
      <c r="G1556" s="43">
        <f t="shared" si="48"/>
        <v>0.1901999999999954</v>
      </c>
      <c r="H1556" s="77">
        <f t="shared" si="49"/>
        <v>12.58121581190241</v>
      </c>
    </row>
    <row r="1557" spans="7:8" ht="12.75">
      <c r="G1557" s="43">
        <f t="shared" si="48"/>
        <v>0.1902999999999954</v>
      </c>
      <c r="H1557" s="77">
        <f t="shared" si="49"/>
        <v>12.598432327021385</v>
      </c>
    </row>
    <row r="1558" spans="7:8" ht="12.75">
      <c r="G1558" s="43">
        <f t="shared" si="48"/>
        <v>0.19039999999999538</v>
      </c>
      <c r="H1558" s="77">
        <f t="shared" si="49"/>
        <v>12.61565584171396</v>
      </c>
    </row>
    <row r="1559" spans="7:8" ht="12.75">
      <c r="G1559" s="43">
        <f t="shared" si="48"/>
        <v>0.19049999999999537</v>
      </c>
      <c r="H1559" s="77">
        <f t="shared" si="49"/>
        <v>12.632886347752901</v>
      </c>
    </row>
    <row r="1560" spans="7:8" ht="12.75">
      <c r="G1560" s="43">
        <f t="shared" si="48"/>
        <v>0.19059999999999536</v>
      </c>
      <c r="H1560" s="77">
        <f t="shared" si="49"/>
        <v>12.650123836922319</v>
      </c>
    </row>
    <row r="1561" spans="7:8" ht="12.75">
      <c r="G1561" s="43">
        <f t="shared" si="48"/>
        <v>0.19069999999999535</v>
      </c>
      <c r="H1561" s="77">
        <f t="shared" si="49"/>
        <v>12.667368301017092</v>
      </c>
    </row>
    <row r="1562" spans="7:8" ht="12.75">
      <c r="G1562" s="43">
        <f t="shared" si="48"/>
        <v>0.19079999999999533</v>
      </c>
      <c r="H1562" s="77">
        <f t="shared" si="49"/>
        <v>12.684619731842986</v>
      </c>
    </row>
    <row r="1563" spans="7:8" ht="12.75">
      <c r="G1563" s="43">
        <f t="shared" si="48"/>
        <v>0.19089999999999532</v>
      </c>
      <c r="H1563" s="77">
        <f t="shared" si="49"/>
        <v>12.701878121215742</v>
      </c>
    </row>
    <row r="1564" spans="7:8" ht="12.75">
      <c r="G1564" s="43">
        <f t="shared" si="48"/>
        <v>0.1909999999999953</v>
      </c>
      <c r="H1564" s="77">
        <f t="shared" si="49"/>
        <v>12.71914346096412</v>
      </c>
    </row>
    <row r="1565" spans="7:8" ht="12.75">
      <c r="G1565" s="43">
        <f t="shared" si="48"/>
        <v>0.1910999999999953</v>
      </c>
      <c r="H1565" s="77">
        <f t="shared" si="49"/>
        <v>12.736415742925487</v>
      </c>
    </row>
    <row r="1566" spans="7:8" ht="12.75">
      <c r="G1566" s="43">
        <f t="shared" si="48"/>
        <v>0.1911999999999953</v>
      </c>
      <c r="H1566" s="77">
        <f t="shared" si="49"/>
        <v>12.753694958949012</v>
      </c>
    </row>
    <row r="1567" spans="7:8" ht="12.75">
      <c r="G1567" s="43">
        <f t="shared" si="48"/>
        <v>0.19129999999999528</v>
      </c>
      <c r="H1567" s="77">
        <f t="shared" si="49"/>
        <v>12.770981100894858</v>
      </c>
    </row>
    <row r="1568" spans="7:8" ht="12.75">
      <c r="G1568" s="43">
        <f t="shared" si="48"/>
        <v>0.19139999999999527</v>
      </c>
      <c r="H1568" s="77">
        <f t="shared" si="49"/>
        <v>12.788274160633478</v>
      </c>
    </row>
    <row r="1569" spans="7:8" ht="12.75">
      <c r="G1569" s="43">
        <f t="shared" si="48"/>
        <v>0.19149999999999526</v>
      </c>
      <c r="H1569" s="77">
        <f t="shared" si="49"/>
        <v>12.805574130046352</v>
      </c>
    </row>
    <row r="1570" spans="7:8" ht="12.75">
      <c r="G1570" s="43">
        <f t="shared" si="48"/>
        <v>0.19159999999999525</v>
      </c>
      <c r="H1570" s="77">
        <f t="shared" si="49"/>
        <v>12.822881001025678</v>
      </c>
    </row>
    <row r="1571" spans="7:8" ht="12.75">
      <c r="G1571" s="43">
        <f t="shared" si="48"/>
        <v>0.19169999999999524</v>
      </c>
      <c r="H1571" s="77">
        <f t="shared" si="49"/>
        <v>12.84019476547445</v>
      </c>
    </row>
    <row r="1572" spans="7:8" ht="12.75">
      <c r="G1572" s="43">
        <f t="shared" si="48"/>
        <v>0.19179999999999522</v>
      </c>
      <c r="H1572" s="77">
        <f t="shared" si="49"/>
        <v>12.857515415306466</v>
      </c>
    </row>
    <row r="1573" spans="7:8" ht="12.75">
      <c r="G1573" s="43">
        <f t="shared" si="48"/>
        <v>0.1918999999999952</v>
      </c>
      <c r="H1573" s="77">
        <f t="shared" si="49"/>
        <v>12.874842942446378</v>
      </c>
    </row>
    <row r="1574" spans="7:8" ht="12.75">
      <c r="G1574" s="43">
        <f t="shared" si="48"/>
        <v>0.1919999999999952</v>
      </c>
      <c r="H1574" s="77">
        <f t="shared" si="49"/>
        <v>12.892177338828958</v>
      </c>
    </row>
    <row r="1575" spans="7:8" ht="12.75">
      <c r="G1575" s="43">
        <f t="shared" si="48"/>
        <v>0.1920999999999952</v>
      </c>
      <c r="H1575" s="77">
        <f t="shared" si="49"/>
        <v>12.909518596400943</v>
      </c>
    </row>
    <row r="1576" spans="7:8" ht="12.75">
      <c r="G1576" s="43">
        <f t="shared" si="48"/>
        <v>0.19219999999999518</v>
      </c>
      <c r="H1576" s="77">
        <f t="shared" si="49"/>
        <v>12.926866707117881</v>
      </c>
    </row>
    <row r="1577" spans="7:8" ht="12.75">
      <c r="G1577" s="43">
        <f t="shared" si="48"/>
        <v>0.19229999999999517</v>
      </c>
      <c r="H1577" s="77">
        <f t="shared" si="49"/>
        <v>12.944221662947427</v>
      </c>
    </row>
    <row r="1578" spans="7:8" ht="12.75">
      <c r="G1578" s="43">
        <f t="shared" si="48"/>
        <v>0.19239999999999516</v>
      </c>
      <c r="H1578" s="77">
        <f t="shared" si="49"/>
        <v>12.961583455867697</v>
      </c>
    </row>
    <row r="1579" spans="7:8" ht="12.75">
      <c r="G1579" s="43">
        <f t="shared" si="48"/>
        <v>0.19249999999999515</v>
      </c>
      <c r="H1579" s="77">
        <f t="shared" si="49"/>
        <v>12.978952077867802</v>
      </c>
    </row>
    <row r="1580" spans="7:8" ht="12.75">
      <c r="G1580" s="43">
        <f t="shared" si="48"/>
        <v>0.19259999999999514</v>
      </c>
      <c r="H1580" s="77">
        <f t="shared" si="49"/>
        <v>12.996327520945954</v>
      </c>
    </row>
    <row r="1581" spans="7:8" ht="12.75">
      <c r="G1581" s="43">
        <f t="shared" si="48"/>
        <v>0.19269999999999513</v>
      </c>
      <c r="H1581" s="77">
        <f t="shared" si="49"/>
        <v>13.01370977711278</v>
      </c>
    </row>
    <row r="1582" spans="7:8" ht="12.75">
      <c r="G1582" s="43">
        <f t="shared" si="48"/>
        <v>0.19279999999999511</v>
      </c>
      <c r="H1582" s="77">
        <f t="shared" si="49"/>
        <v>13.0310988383888</v>
      </c>
    </row>
    <row r="1583" spans="7:8" ht="12.75">
      <c r="G1583" s="43">
        <f t="shared" si="48"/>
        <v>0.1928999999999951</v>
      </c>
      <c r="H1583" s="77">
        <f t="shared" si="49"/>
        <v>13.048494696805108</v>
      </c>
    </row>
    <row r="1584" spans="7:8" ht="12.75">
      <c r="G1584" s="43">
        <f t="shared" si="48"/>
        <v>0.1929999999999951</v>
      </c>
      <c r="H1584" s="77">
        <f t="shared" si="49"/>
        <v>13.065897344403055</v>
      </c>
    </row>
    <row r="1585" spans="7:8" ht="12.75">
      <c r="G1585" s="43">
        <f t="shared" si="48"/>
        <v>0.19309999999999508</v>
      </c>
      <c r="H1585" s="77">
        <f t="shared" si="49"/>
        <v>13.083306773235506</v>
      </c>
    </row>
    <row r="1586" spans="7:8" ht="12.75">
      <c r="G1586" s="43">
        <f t="shared" si="48"/>
        <v>0.19319999999999507</v>
      </c>
      <c r="H1586" s="77">
        <f t="shared" si="49"/>
        <v>13.100722975364846</v>
      </c>
    </row>
    <row r="1587" spans="7:8" ht="12.75">
      <c r="G1587" s="43">
        <f t="shared" si="48"/>
        <v>0.19329999999999506</v>
      </c>
      <c r="H1587" s="77">
        <f t="shared" si="49"/>
        <v>13.1181459428648</v>
      </c>
    </row>
    <row r="1588" spans="7:8" ht="12.75">
      <c r="G1588" s="43">
        <f t="shared" si="48"/>
        <v>0.19339999999999505</v>
      </c>
      <c r="H1588" s="77">
        <f t="shared" si="49"/>
        <v>13.13557566781921</v>
      </c>
    </row>
    <row r="1589" spans="7:8" ht="12.75">
      <c r="G1589" s="43">
        <f t="shared" si="48"/>
        <v>0.19349999999999504</v>
      </c>
      <c r="H1589" s="77">
        <f t="shared" si="49"/>
        <v>13.153012142323632</v>
      </c>
    </row>
    <row r="1590" spans="7:8" ht="12.75">
      <c r="G1590" s="43">
        <f t="shared" si="48"/>
        <v>0.19359999999999503</v>
      </c>
      <c r="H1590" s="77">
        <f t="shared" si="49"/>
        <v>13.170455358481206</v>
      </c>
    </row>
    <row r="1591" spans="7:8" ht="12.75">
      <c r="G1591" s="43">
        <f t="shared" si="48"/>
        <v>0.19369999999999502</v>
      </c>
      <c r="H1591" s="77">
        <f t="shared" si="49"/>
        <v>13.187905308408745</v>
      </c>
    </row>
    <row r="1592" spans="7:8" ht="12.75">
      <c r="G1592" s="43">
        <f aca="true" t="shared" si="50" ref="G1592:G1655">G1591+0.0001</f>
        <v>0.193799999999995</v>
      </c>
      <c r="H1592" s="77">
        <f t="shared" si="49"/>
        <v>13.205361984232638</v>
      </c>
    </row>
    <row r="1593" spans="7:8" ht="12.75">
      <c r="G1593" s="43">
        <f t="shared" si="50"/>
        <v>0.193899999999995</v>
      </c>
      <c r="H1593" s="77">
        <f t="shared" si="49"/>
        <v>13.222825378088913</v>
      </c>
    </row>
    <row r="1594" spans="7:8" ht="12.75">
      <c r="G1594" s="43">
        <f t="shared" si="50"/>
        <v>0.19399999999999498</v>
      </c>
      <c r="H1594" s="77">
        <f t="shared" si="49"/>
        <v>13.240295482124196</v>
      </c>
    </row>
    <row r="1595" spans="7:8" ht="12.75">
      <c r="G1595" s="43">
        <f t="shared" si="50"/>
        <v>0.19409999999999497</v>
      </c>
      <c r="H1595" s="77">
        <f t="shared" si="49"/>
        <v>13.257772288496454</v>
      </c>
    </row>
    <row r="1596" spans="7:8" ht="12.75">
      <c r="G1596" s="43">
        <f t="shared" si="50"/>
        <v>0.19419999999999496</v>
      </c>
      <c r="H1596" s="77">
        <f t="shared" si="49"/>
        <v>13.275255789373887</v>
      </c>
    </row>
    <row r="1597" spans="7:8" ht="12.75">
      <c r="G1597" s="43">
        <f t="shared" si="50"/>
        <v>0.19429999999999495</v>
      </c>
      <c r="H1597" s="77">
        <f t="shared" si="49"/>
        <v>13.292745976934157</v>
      </c>
    </row>
    <row r="1598" spans="7:8" ht="12.75">
      <c r="G1598" s="43">
        <f t="shared" si="50"/>
        <v>0.19439999999999494</v>
      </c>
      <c r="H1598" s="77">
        <f t="shared" si="49"/>
        <v>13.310242843366439</v>
      </c>
    </row>
    <row r="1599" spans="7:8" ht="12.75">
      <c r="G1599" s="43">
        <f t="shared" si="50"/>
        <v>0.19449999999999493</v>
      </c>
      <c r="H1599" s="77">
        <f t="shared" si="49"/>
        <v>13.327746380869996</v>
      </c>
    </row>
    <row r="1600" spans="7:8" ht="12.75">
      <c r="G1600" s="43">
        <f t="shared" si="50"/>
        <v>0.19459999999999492</v>
      </c>
      <c r="H1600" s="77">
        <f t="shared" si="49"/>
        <v>13.34525658165441</v>
      </c>
    </row>
    <row r="1601" spans="7:8" ht="12.75">
      <c r="G1601" s="43">
        <f t="shared" si="50"/>
        <v>0.1946999999999949</v>
      </c>
      <c r="H1601" s="77">
        <f t="shared" si="49"/>
        <v>13.362773437939467</v>
      </c>
    </row>
    <row r="1602" spans="7:8" ht="12.75">
      <c r="G1602" s="43">
        <f t="shared" si="50"/>
        <v>0.1947999999999949</v>
      </c>
      <c r="H1602" s="77">
        <f t="shared" si="49"/>
        <v>13.380296941955947</v>
      </c>
    </row>
    <row r="1603" spans="7:8" ht="12.75">
      <c r="G1603" s="43">
        <f t="shared" si="50"/>
        <v>0.19489999999999488</v>
      </c>
      <c r="H1603" s="77">
        <f t="shared" si="49"/>
        <v>13.39782708594359</v>
      </c>
    </row>
    <row r="1604" spans="7:8" ht="12.75">
      <c r="G1604" s="43">
        <f t="shared" si="50"/>
        <v>0.19499999999999487</v>
      </c>
      <c r="H1604" s="77">
        <f t="shared" si="49"/>
        <v>13.415363862154749</v>
      </c>
    </row>
    <row r="1605" spans="7:8" ht="12.75">
      <c r="G1605" s="43">
        <f t="shared" si="50"/>
        <v>0.19509999999999486</v>
      </c>
      <c r="H1605" s="77">
        <f t="shared" si="49"/>
        <v>13.43290726284971</v>
      </c>
    </row>
    <row r="1606" spans="7:8" ht="12.75">
      <c r="G1606" s="43">
        <f t="shared" si="50"/>
        <v>0.19519999999999485</v>
      </c>
      <c r="H1606" s="77">
        <f aca="true" t="shared" si="51" ref="H1606:H1669">BlackScholesCall($C$7,$C$8,$C$9,$C$10,G1606)</f>
        <v>13.45045728030081</v>
      </c>
    </row>
    <row r="1607" spans="7:8" ht="12.75">
      <c r="G1607" s="43">
        <f t="shared" si="50"/>
        <v>0.19529999999999484</v>
      </c>
      <c r="H1607" s="77">
        <f t="shared" si="51"/>
        <v>13.468013906790077</v>
      </c>
    </row>
    <row r="1608" spans="7:8" ht="12.75">
      <c r="G1608" s="43">
        <f t="shared" si="50"/>
        <v>0.19539999999999483</v>
      </c>
      <c r="H1608" s="77">
        <f t="shared" si="51"/>
        <v>13.485577134609429</v>
      </c>
    </row>
    <row r="1609" spans="7:8" ht="12.75">
      <c r="G1609" s="43">
        <f t="shared" si="50"/>
        <v>0.19549999999999482</v>
      </c>
      <c r="H1609" s="77">
        <f t="shared" si="51"/>
        <v>13.503146956061471</v>
      </c>
    </row>
    <row r="1610" spans="7:8" ht="12.75">
      <c r="G1610" s="43">
        <f t="shared" si="50"/>
        <v>0.1955999999999948</v>
      </c>
      <c r="H1610" s="77">
        <f t="shared" si="51"/>
        <v>13.520723363459382</v>
      </c>
    </row>
    <row r="1611" spans="7:8" ht="12.75">
      <c r="G1611" s="43">
        <f t="shared" si="50"/>
        <v>0.1956999999999948</v>
      </c>
      <c r="H1611" s="77">
        <f t="shared" si="51"/>
        <v>13.53830634912623</v>
      </c>
    </row>
    <row r="1612" spans="7:8" ht="12.75">
      <c r="G1612" s="43">
        <f t="shared" si="50"/>
        <v>0.19579999999999478</v>
      </c>
      <c r="H1612" s="77">
        <f t="shared" si="51"/>
        <v>13.555895905395175</v>
      </c>
    </row>
    <row r="1613" spans="7:8" ht="12.75">
      <c r="G1613" s="43">
        <f t="shared" si="50"/>
        <v>0.19589999999999477</v>
      </c>
      <c r="H1613" s="77">
        <f t="shared" si="51"/>
        <v>13.573492024610118</v>
      </c>
    </row>
    <row r="1614" spans="7:8" ht="12.75">
      <c r="G1614" s="43">
        <f t="shared" si="50"/>
        <v>0.19599999999999476</v>
      </c>
      <c r="H1614" s="77">
        <f t="shared" si="51"/>
        <v>13.59109469912488</v>
      </c>
    </row>
    <row r="1615" spans="7:8" ht="12.75">
      <c r="G1615" s="43">
        <f t="shared" si="50"/>
        <v>0.19609999999999475</v>
      </c>
      <c r="H1615" s="77">
        <f t="shared" si="51"/>
        <v>13.60870392130309</v>
      </c>
    </row>
    <row r="1616" spans="7:8" ht="12.75">
      <c r="G1616" s="43">
        <f t="shared" si="50"/>
        <v>0.19619999999999474</v>
      </c>
      <c r="H1616" s="77">
        <f t="shared" si="51"/>
        <v>13.626319683519085</v>
      </c>
    </row>
    <row r="1617" spans="7:8" ht="12.75">
      <c r="G1617" s="43">
        <f t="shared" si="50"/>
        <v>0.19629999999999473</v>
      </c>
      <c r="H1617" s="77">
        <f t="shared" si="51"/>
        <v>13.643941978157812</v>
      </c>
    </row>
    <row r="1618" spans="7:8" ht="12.75">
      <c r="G1618" s="43">
        <f t="shared" si="50"/>
        <v>0.19639999999999472</v>
      </c>
      <c r="H1618" s="77">
        <f t="shared" si="51"/>
        <v>13.661570797612853</v>
      </c>
    </row>
    <row r="1619" spans="7:8" ht="12.75">
      <c r="G1619" s="43">
        <f t="shared" si="50"/>
        <v>0.1964999999999947</v>
      </c>
      <c r="H1619" s="77">
        <f t="shared" si="51"/>
        <v>13.679206134290098</v>
      </c>
    </row>
    <row r="1620" spans="7:8" ht="12.75">
      <c r="G1620" s="43">
        <f t="shared" si="50"/>
        <v>0.1965999999999947</v>
      </c>
      <c r="H1620" s="77">
        <f t="shared" si="51"/>
        <v>13.696847980603792</v>
      </c>
    </row>
    <row r="1621" spans="7:8" ht="12.75">
      <c r="G1621" s="43">
        <f t="shared" si="50"/>
        <v>0.19669999999999468</v>
      </c>
      <c r="H1621" s="77">
        <f t="shared" si="51"/>
        <v>13.714496328978782</v>
      </c>
    </row>
    <row r="1622" spans="7:8" ht="12.75">
      <c r="G1622" s="43">
        <f t="shared" si="50"/>
        <v>0.19679999999999467</v>
      </c>
      <c r="H1622" s="77">
        <f t="shared" si="51"/>
        <v>13.732151171850376</v>
      </c>
    </row>
    <row r="1623" spans="7:8" ht="12.75">
      <c r="G1623" s="43">
        <f t="shared" si="50"/>
        <v>0.19689999999999466</v>
      </c>
      <c r="H1623" s="77">
        <f t="shared" si="51"/>
        <v>13.74981250166445</v>
      </c>
    </row>
    <row r="1624" spans="7:8" ht="12.75">
      <c r="G1624" s="43">
        <f t="shared" si="50"/>
        <v>0.19699999999999465</v>
      </c>
      <c r="H1624" s="77">
        <f t="shared" si="51"/>
        <v>13.767480310875044</v>
      </c>
    </row>
    <row r="1625" spans="7:8" ht="12.75">
      <c r="G1625" s="43">
        <f t="shared" si="50"/>
        <v>0.19709999999999464</v>
      </c>
      <c r="H1625" s="77">
        <f t="shared" si="51"/>
        <v>13.78515459194898</v>
      </c>
    </row>
    <row r="1626" spans="7:8" ht="12.75">
      <c r="G1626" s="43">
        <f t="shared" si="50"/>
        <v>0.19719999999999463</v>
      </c>
      <c r="H1626" s="77">
        <f t="shared" si="51"/>
        <v>13.802835337360364</v>
      </c>
    </row>
    <row r="1627" spans="7:8" ht="12.75">
      <c r="G1627" s="43">
        <f t="shared" si="50"/>
        <v>0.19729999999999462</v>
      </c>
      <c r="H1627" s="77">
        <f t="shared" si="51"/>
        <v>13.820522539596197</v>
      </c>
    </row>
    <row r="1628" spans="7:8" ht="12.75">
      <c r="G1628" s="43">
        <f t="shared" si="50"/>
        <v>0.1973999999999946</v>
      </c>
      <c r="H1628" s="77">
        <f t="shared" si="51"/>
        <v>13.838216191150735</v>
      </c>
    </row>
    <row r="1629" spans="7:8" ht="12.75">
      <c r="G1629" s="43">
        <f t="shared" si="50"/>
        <v>0.1974999999999946</v>
      </c>
      <c r="H1629" s="77">
        <f t="shared" si="51"/>
        <v>13.85591628453065</v>
      </c>
    </row>
    <row r="1630" spans="7:8" ht="12.75">
      <c r="G1630" s="43">
        <f t="shared" si="50"/>
        <v>0.19759999999999459</v>
      </c>
      <c r="H1630" s="77">
        <f t="shared" si="51"/>
        <v>13.873622812251</v>
      </c>
    </row>
    <row r="1631" spans="7:8" ht="12.75">
      <c r="G1631" s="43">
        <f t="shared" si="50"/>
        <v>0.19769999999999457</v>
      </c>
      <c r="H1631" s="77">
        <f t="shared" si="51"/>
        <v>13.891335766837301</v>
      </c>
    </row>
    <row r="1632" spans="7:8" ht="12.75">
      <c r="G1632" s="43">
        <f t="shared" si="50"/>
        <v>0.19779999999999456</v>
      </c>
      <c r="H1632" s="77">
        <f t="shared" si="51"/>
        <v>13.909055140825672</v>
      </c>
    </row>
    <row r="1633" spans="7:8" ht="12.75">
      <c r="G1633" s="43">
        <f t="shared" si="50"/>
        <v>0.19789999999999455</v>
      </c>
      <c r="H1633" s="77">
        <f t="shared" si="51"/>
        <v>13.926780926761694</v>
      </c>
    </row>
    <row r="1634" spans="7:8" ht="12.75">
      <c r="G1634" s="43">
        <f t="shared" si="50"/>
        <v>0.19799999999999454</v>
      </c>
      <c r="H1634" s="77">
        <f t="shared" si="51"/>
        <v>13.944513117200131</v>
      </c>
    </row>
    <row r="1635" spans="7:8" ht="12.75">
      <c r="G1635" s="43">
        <f t="shared" si="50"/>
        <v>0.19809999999999453</v>
      </c>
      <c r="H1635" s="77">
        <f t="shared" si="51"/>
        <v>13.96225170470774</v>
      </c>
    </row>
    <row r="1636" spans="7:8" ht="12.75">
      <c r="G1636" s="43">
        <f t="shared" si="50"/>
        <v>0.19819999999999452</v>
      </c>
      <c r="H1636" s="77">
        <f t="shared" si="51"/>
        <v>13.979996681859546</v>
      </c>
    </row>
    <row r="1637" spans="7:8" ht="12.75">
      <c r="G1637" s="43">
        <f t="shared" si="50"/>
        <v>0.1982999999999945</v>
      </c>
      <c r="H1637" s="77">
        <f t="shared" si="51"/>
        <v>13.997748041240385</v>
      </c>
    </row>
    <row r="1638" spans="7:8" ht="12.75">
      <c r="G1638" s="43">
        <f t="shared" si="50"/>
        <v>0.1983999999999945</v>
      </c>
      <c r="H1638" s="77">
        <f t="shared" si="51"/>
        <v>14.015505775446513</v>
      </c>
    </row>
    <row r="1639" spans="7:8" ht="12.75">
      <c r="G1639" s="43">
        <f t="shared" si="50"/>
        <v>0.1984999999999945</v>
      </c>
      <c r="H1639" s="77">
        <f t="shared" si="51"/>
        <v>14.033269877082631</v>
      </c>
    </row>
    <row r="1640" spans="7:8" ht="12.75">
      <c r="G1640" s="43">
        <f t="shared" si="50"/>
        <v>0.19859999999999448</v>
      </c>
      <c r="H1640" s="77">
        <f t="shared" si="51"/>
        <v>14.051040338764153</v>
      </c>
    </row>
    <row r="1641" spans="7:8" ht="12.75">
      <c r="G1641" s="43">
        <f t="shared" si="50"/>
        <v>0.19869999999999446</v>
      </c>
      <c r="H1641" s="77">
        <f t="shared" si="51"/>
        <v>14.068817153115958</v>
      </c>
    </row>
    <row r="1642" spans="7:8" ht="12.75">
      <c r="G1642" s="43">
        <f t="shared" si="50"/>
        <v>0.19879999999999445</v>
      </c>
      <c r="H1642" s="77">
        <f t="shared" si="51"/>
        <v>14.08660031277293</v>
      </c>
    </row>
    <row r="1643" spans="7:8" ht="12.75">
      <c r="G1643" s="43">
        <f t="shared" si="50"/>
        <v>0.19889999999999444</v>
      </c>
      <c r="H1643" s="77">
        <f t="shared" si="51"/>
        <v>14.104389810379615</v>
      </c>
    </row>
    <row r="1644" spans="7:8" ht="12.75">
      <c r="G1644" s="43">
        <f t="shared" si="50"/>
        <v>0.19899999999999443</v>
      </c>
      <c r="H1644" s="77">
        <f t="shared" si="51"/>
        <v>14.122185638591077</v>
      </c>
    </row>
    <row r="1645" spans="7:8" ht="12.75">
      <c r="G1645" s="43">
        <f t="shared" si="50"/>
        <v>0.19909999999999442</v>
      </c>
      <c r="H1645" s="77">
        <f t="shared" si="51"/>
        <v>14.139987790071444</v>
      </c>
    </row>
    <row r="1646" spans="7:8" ht="12.75">
      <c r="G1646" s="43">
        <f t="shared" si="50"/>
        <v>0.1991999999999944</v>
      </c>
      <c r="H1646" s="77">
        <f t="shared" si="51"/>
        <v>14.157796257494994</v>
      </c>
    </row>
    <row r="1647" spans="7:8" ht="12.75">
      <c r="G1647" s="43">
        <f t="shared" si="50"/>
        <v>0.1992999999999944</v>
      </c>
      <c r="H1647" s="77">
        <f t="shared" si="51"/>
        <v>14.17561103354592</v>
      </c>
    </row>
    <row r="1648" spans="7:8" ht="12.75">
      <c r="G1648" s="43">
        <f t="shared" si="50"/>
        <v>0.1993999999999944</v>
      </c>
      <c r="H1648" s="77">
        <f t="shared" si="51"/>
        <v>14.193432110918053</v>
      </c>
    </row>
    <row r="1649" spans="7:8" ht="12.75">
      <c r="G1649" s="43">
        <f t="shared" si="50"/>
        <v>0.19949999999999438</v>
      </c>
      <c r="H1649" s="77">
        <f t="shared" si="51"/>
        <v>14.211259482314887</v>
      </c>
    </row>
    <row r="1650" spans="7:8" ht="12.75">
      <c r="G1650" s="43">
        <f t="shared" si="50"/>
        <v>0.19959999999999437</v>
      </c>
      <c r="H1650" s="77">
        <f t="shared" si="51"/>
        <v>14.229093140449748</v>
      </c>
    </row>
    <row r="1651" spans="7:8" ht="12.75">
      <c r="G1651" s="43">
        <f t="shared" si="50"/>
        <v>0.19969999999999435</v>
      </c>
      <c r="H1651" s="77">
        <f t="shared" si="51"/>
        <v>14.246933078046112</v>
      </c>
    </row>
    <row r="1652" spans="7:8" ht="12.75">
      <c r="G1652" s="43">
        <f t="shared" si="50"/>
        <v>0.19979999999999434</v>
      </c>
      <c r="H1652" s="77">
        <f t="shared" si="51"/>
        <v>14.26477928783666</v>
      </c>
    </row>
    <row r="1653" spans="7:8" ht="12.75">
      <c r="G1653" s="43">
        <f t="shared" si="50"/>
        <v>0.19989999999999433</v>
      </c>
      <c r="H1653" s="77">
        <f t="shared" si="51"/>
        <v>14.282631762564108</v>
      </c>
    </row>
    <row r="1654" spans="7:8" ht="12.75">
      <c r="G1654" s="43">
        <f t="shared" si="50"/>
        <v>0.19999999999999432</v>
      </c>
      <c r="H1654" s="77">
        <f t="shared" si="51"/>
        <v>14.30049049498058</v>
      </c>
    </row>
    <row r="1655" spans="7:8" ht="12.75">
      <c r="G1655" s="43">
        <f t="shared" si="50"/>
        <v>0.2000999999999943</v>
      </c>
      <c r="H1655" s="77">
        <f t="shared" si="51"/>
        <v>14.318355477848257</v>
      </c>
    </row>
    <row r="1656" spans="7:8" ht="12.75">
      <c r="G1656" s="43">
        <f aca="true" t="shared" si="52" ref="G1656:G1719">G1655+0.0001</f>
        <v>0.2001999999999943</v>
      </c>
      <c r="H1656" s="77">
        <f t="shared" si="51"/>
        <v>14.336226703939076</v>
      </c>
    </row>
    <row r="1657" spans="7:8" ht="12.75">
      <c r="G1657" s="43">
        <f t="shared" si="52"/>
        <v>0.2002999999999943</v>
      </c>
      <c r="H1657" s="77">
        <f t="shared" si="51"/>
        <v>14.35410416603429</v>
      </c>
    </row>
    <row r="1658" spans="7:8" ht="12.75">
      <c r="G1658" s="43">
        <f t="shared" si="52"/>
        <v>0.20039999999999428</v>
      </c>
      <c r="H1658" s="77">
        <f t="shared" si="51"/>
        <v>14.37198785692516</v>
      </c>
    </row>
    <row r="1659" spans="7:8" ht="12.75">
      <c r="G1659" s="43">
        <f t="shared" si="52"/>
        <v>0.20049999999999427</v>
      </c>
      <c r="H1659" s="77">
        <f t="shared" si="51"/>
        <v>14.389877769412038</v>
      </c>
    </row>
    <row r="1660" spans="7:8" ht="12.75">
      <c r="G1660" s="43">
        <f t="shared" si="52"/>
        <v>0.20059999999999426</v>
      </c>
      <c r="H1660" s="77">
        <f t="shared" si="51"/>
        <v>14.407773896306026</v>
      </c>
    </row>
    <row r="1661" spans="7:8" ht="12.75">
      <c r="G1661" s="43">
        <f t="shared" si="52"/>
        <v>0.20069999999999424</v>
      </c>
      <c r="H1661" s="77">
        <f t="shared" si="51"/>
        <v>14.425676230426603</v>
      </c>
    </row>
    <row r="1662" spans="7:8" ht="12.75">
      <c r="G1662" s="43">
        <f t="shared" si="52"/>
        <v>0.20079999999999423</v>
      </c>
      <c r="H1662" s="77">
        <f t="shared" si="51"/>
        <v>14.443584764603173</v>
      </c>
    </row>
    <row r="1663" spans="7:8" ht="12.75">
      <c r="G1663" s="43">
        <f t="shared" si="52"/>
        <v>0.20089999999999422</v>
      </c>
      <c r="H1663" s="77">
        <f t="shared" si="51"/>
        <v>14.461499491675994</v>
      </c>
    </row>
    <row r="1664" spans="7:8" ht="12.75">
      <c r="G1664" s="43">
        <f t="shared" si="52"/>
        <v>0.2009999999999942</v>
      </c>
      <c r="H1664" s="77">
        <f t="shared" si="51"/>
        <v>14.479420404493084</v>
      </c>
    </row>
    <row r="1665" spans="7:8" ht="12.75">
      <c r="G1665" s="43">
        <f t="shared" si="52"/>
        <v>0.2010999999999942</v>
      </c>
      <c r="H1665" s="77">
        <f t="shared" si="51"/>
        <v>14.497347495913118</v>
      </c>
    </row>
    <row r="1666" spans="7:8" ht="12.75">
      <c r="G1666" s="43">
        <f t="shared" si="52"/>
        <v>0.2011999999999942</v>
      </c>
      <c r="H1666" s="77">
        <f t="shared" si="51"/>
        <v>14.515280758804096</v>
      </c>
    </row>
    <row r="1667" spans="7:8" ht="12.75">
      <c r="G1667" s="43">
        <f t="shared" si="52"/>
        <v>0.20129999999999418</v>
      </c>
      <c r="H1667" s="77">
        <f t="shared" si="51"/>
        <v>14.533220186043621</v>
      </c>
    </row>
    <row r="1668" spans="7:8" ht="12.75">
      <c r="G1668" s="43">
        <f t="shared" si="52"/>
        <v>0.20139999999999417</v>
      </c>
      <c r="H1668" s="77">
        <f t="shared" si="51"/>
        <v>14.55116577051885</v>
      </c>
    </row>
    <row r="1669" spans="7:8" ht="12.75">
      <c r="G1669" s="43">
        <f t="shared" si="52"/>
        <v>0.20149999999999416</v>
      </c>
      <c r="H1669" s="77">
        <f t="shared" si="51"/>
        <v>14.569117505126258</v>
      </c>
    </row>
    <row r="1670" spans="7:8" ht="12.75">
      <c r="G1670" s="43">
        <f t="shared" si="52"/>
        <v>0.20159999999999414</v>
      </c>
      <c r="H1670" s="77">
        <f aca="true" t="shared" si="53" ref="H1670:H1733">BlackScholesCall($C$7,$C$8,$C$9,$C$10,G1670)</f>
        <v>14.587075382772156</v>
      </c>
    </row>
    <row r="1671" spans="7:8" ht="12.75">
      <c r="G1671" s="43">
        <f t="shared" si="52"/>
        <v>0.20169999999999413</v>
      </c>
      <c r="H1671" s="77">
        <f t="shared" si="53"/>
        <v>14.60503939637212</v>
      </c>
    </row>
    <row r="1672" spans="7:8" ht="12.75">
      <c r="G1672" s="43">
        <f t="shared" si="52"/>
        <v>0.20179999999999412</v>
      </c>
      <c r="H1672" s="77">
        <f t="shared" si="53"/>
        <v>14.623009538851647</v>
      </c>
    </row>
    <row r="1673" spans="7:8" ht="12.75">
      <c r="G1673" s="43">
        <f t="shared" si="52"/>
        <v>0.2018999999999941</v>
      </c>
      <c r="H1673" s="77">
        <f t="shared" si="53"/>
        <v>14.640985803144844</v>
      </c>
    </row>
    <row r="1674" spans="7:8" ht="12.75">
      <c r="G1674" s="43">
        <f t="shared" si="52"/>
        <v>0.2019999999999941</v>
      </c>
      <c r="H1674" s="77">
        <f t="shared" si="53"/>
        <v>14.658968182196475</v>
      </c>
    </row>
    <row r="1675" spans="7:8" ht="12.75">
      <c r="G1675" s="43">
        <f t="shared" si="52"/>
        <v>0.2020999999999941</v>
      </c>
      <c r="H1675" s="77">
        <f t="shared" si="53"/>
        <v>14.676956668959434</v>
      </c>
    </row>
    <row r="1676" spans="7:8" ht="12.75">
      <c r="G1676" s="43">
        <f t="shared" si="52"/>
        <v>0.20219999999999408</v>
      </c>
      <c r="H1676" s="77">
        <f t="shared" si="53"/>
        <v>14.694951256397275</v>
      </c>
    </row>
    <row r="1677" spans="7:8" ht="12.75">
      <c r="G1677" s="43">
        <f t="shared" si="52"/>
        <v>0.20229999999999407</v>
      </c>
      <c r="H1677" s="77">
        <f t="shared" si="53"/>
        <v>14.712951937482103</v>
      </c>
    </row>
    <row r="1678" spans="7:8" ht="12.75">
      <c r="G1678" s="43">
        <f t="shared" si="52"/>
        <v>0.20239999999999406</v>
      </c>
      <c r="H1678" s="77">
        <f t="shared" si="53"/>
        <v>14.730958705196088</v>
      </c>
    </row>
    <row r="1679" spans="7:8" ht="12.75">
      <c r="G1679" s="43">
        <f t="shared" si="52"/>
        <v>0.20249999999999405</v>
      </c>
      <c r="H1679" s="77">
        <f t="shared" si="53"/>
        <v>14.748971552530207</v>
      </c>
    </row>
    <row r="1680" spans="7:8" ht="12.75">
      <c r="G1680" s="43">
        <f t="shared" si="52"/>
        <v>0.20259999999999403</v>
      </c>
      <c r="H1680" s="77">
        <f t="shared" si="53"/>
        <v>14.766990472485759</v>
      </c>
    </row>
    <row r="1681" spans="7:8" ht="12.75">
      <c r="G1681" s="43">
        <f t="shared" si="52"/>
        <v>0.20269999999999402</v>
      </c>
      <c r="H1681" s="77">
        <f t="shared" si="53"/>
        <v>14.78501545807228</v>
      </c>
    </row>
    <row r="1682" spans="7:8" ht="12.75">
      <c r="G1682" s="43">
        <f t="shared" si="52"/>
        <v>0.202799999999994</v>
      </c>
      <c r="H1682" s="77">
        <f t="shared" si="53"/>
        <v>14.803046502309002</v>
      </c>
    </row>
    <row r="1683" spans="7:8" ht="12.75">
      <c r="G1683" s="43">
        <f t="shared" si="52"/>
        <v>0.202899999999994</v>
      </c>
      <c r="H1683" s="77">
        <f t="shared" si="53"/>
        <v>14.821083598225584</v>
      </c>
    </row>
    <row r="1684" spans="7:8" ht="12.75">
      <c r="G1684" s="43">
        <f t="shared" si="52"/>
        <v>0.202999999999994</v>
      </c>
      <c r="H1684" s="77">
        <f t="shared" si="53"/>
        <v>14.839126738859079</v>
      </c>
    </row>
    <row r="1685" spans="7:8" ht="12.75">
      <c r="G1685" s="43">
        <f t="shared" si="52"/>
        <v>0.20309999999999398</v>
      </c>
      <c r="H1685" s="77">
        <f t="shared" si="53"/>
        <v>14.85717591725819</v>
      </c>
    </row>
    <row r="1686" spans="7:8" ht="12.75">
      <c r="G1686" s="43">
        <f t="shared" si="52"/>
        <v>0.20319999999999397</v>
      </c>
      <c r="H1686" s="77">
        <f t="shared" si="53"/>
        <v>14.875231126478724</v>
      </c>
    </row>
    <row r="1687" spans="7:8" ht="12.75">
      <c r="G1687" s="43">
        <f t="shared" si="52"/>
        <v>0.20329999999999396</v>
      </c>
      <c r="H1687" s="77">
        <f t="shared" si="53"/>
        <v>14.893292359587406</v>
      </c>
    </row>
    <row r="1688" spans="7:8" ht="12.75">
      <c r="G1688" s="43">
        <f t="shared" si="52"/>
        <v>0.20339999999999395</v>
      </c>
      <c r="H1688" s="77">
        <f t="shared" si="53"/>
        <v>14.911359609659058</v>
      </c>
    </row>
    <row r="1689" spans="7:8" ht="12.75">
      <c r="G1689" s="43">
        <f t="shared" si="52"/>
        <v>0.20349999999999394</v>
      </c>
      <c r="H1689" s="77">
        <f t="shared" si="53"/>
        <v>14.929432869779134</v>
      </c>
    </row>
    <row r="1690" spans="7:8" ht="12.75">
      <c r="G1690" s="43">
        <f t="shared" si="52"/>
        <v>0.20359999999999392</v>
      </c>
      <c r="H1690" s="77">
        <f t="shared" si="53"/>
        <v>14.947512133041073</v>
      </c>
    </row>
    <row r="1691" spans="7:8" ht="12.75">
      <c r="G1691" s="43">
        <f t="shared" si="52"/>
        <v>0.2036999999999939</v>
      </c>
      <c r="H1691" s="77">
        <f t="shared" si="53"/>
        <v>14.965597392548432</v>
      </c>
    </row>
    <row r="1692" spans="7:8" ht="12.75">
      <c r="G1692" s="43">
        <f t="shared" si="52"/>
        <v>0.2037999999999939</v>
      </c>
      <c r="H1692" s="77">
        <f t="shared" si="53"/>
        <v>14.983688641413636</v>
      </c>
    </row>
    <row r="1693" spans="7:8" ht="12.75">
      <c r="G1693" s="43">
        <f t="shared" si="52"/>
        <v>0.2038999999999939</v>
      </c>
      <c r="H1693" s="77">
        <f t="shared" si="53"/>
        <v>15.001785872758461</v>
      </c>
    </row>
    <row r="1694" spans="7:8" ht="12.75">
      <c r="G1694" s="43">
        <f t="shared" si="52"/>
        <v>0.20399999999999388</v>
      </c>
      <c r="H1694" s="77">
        <f t="shared" si="53"/>
        <v>15.019889079713607</v>
      </c>
    </row>
    <row r="1695" spans="7:8" ht="12.75">
      <c r="G1695" s="43">
        <f t="shared" si="52"/>
        <v>0.20409999999999387</v>
      </c>
      <c r="H1695" s="77">
        <f t="shared" si="53"/>
        <v>15.037998255419382</v>
      </c>
    </row>
    <row r="1696" spans="7:8" ht="12.75">
      <c r="G1696" s="43">
        <f t="shared" si="52"/>
        <v>0.20419999999999386</v>
      </c>
      <c r="H1696" s="77">
        <f t="shared" si="53"/>
        <v>15.056113393025385</v>
      </c>
    </row>
    <row r="1697" spans="7:8" ht="12.75">
      <c r="G1697" s="43">
        <f t="shared" si="52"/>
        <v>0.20429999999999385</v>
      </c>
      <c r="H1697" s="77">
        <f t="shared" si="53"/>
        <v>15.07423448568963</v>
      </c>
    </row>
    <row r="1698" spans="7:8" ht="12.75">
      <c r="G1698" s="43">
        <f t="shared" si="52"/>
        <v>0.20439999999999384</v>
      </c>
      <c r="H1698" s="77">
        <f t="shared" si="53"/>
        <v>15.092361526580362</v>
      </c>
    </row>
    <row r="1699" spans="7:8" ht="12.75">
      <c r="G1699" s="43">
        <f t="shared" si="52"/>
        <v>0.20449999999999383</v>
      </c>
      <c r="H1699" s="77">
        <f t="shared" si="53"/>
        <v>15.110494508874353</v>
      </c>
    </row>
    <row r="1700" spans="7:8" ht="12.75">
      <c r="G1700" s="43">
        <f t="shared" si="52"/>
        <v>0.20459999999999381</v>
      </c>
      <c r="H1700" s="77">
        <f t="shared" si="53"/>
        <v>15.1286334257575</v>
      </c>
    </row>
    <row r="1701" spans="7:8" ht="12.75">
      <c r="G1701" s="43">
        <f t="shared" si="52"/>
        <v>0.2046999999999938</v>
      </c>
      <c r="H1701" s="77">
        <f t="shared" si="53"/>
        <v>15.146778270425244</v>
      </c>
    </row>
    <row r="1702" spans="7:8" ht="12.75">
      <c r="G1702" s="43">
        <f t="shared" si="52"/>
        <v>0.2047999999999938</v>
      </c>
      <c r="H1702" s="77">
        <f t="shared" si="53"/>
        <v>15.164929036082128</v>
      </c>
    </row>
    <row r="1703" spans="7:8" ht="12.75">
      <c r="G1703" s="43">
        <f t="shared" si="52"/>
        <v>0.20489999999999378</v>
      </c>
      <c r="H1703" s="77">
        <f t="shared" si="53"/>
        <v>15.18308571594062</v>
      </c>
    </row>
    <row r="1704" spans="7:8" ht="12.75">
      <c r="G1704" s="43">
        <f t="shared" si="52"/>
        <v>0.20499999999999377</v>
      </c>
      <c r="H1704" s="77">
        <f t="shared" si="53"/>
        <v>15.201248303223906</v>
      </c>
    </row>
    <row r="1705" spans="7:8" ht="12.75">
      <c r="G1705" s="43">
        <f t="shared" si="52"/>
        <v>0.20509999999999376</v>
      </c>
      <c r="H1705" s="77">
        <f t="shared" si="53"/>
        <v>15.219416791163582</v>
      </c>
    </row>
    <row r="1706" spans="7:8" ht="12.75">
      <c r="G1706" s="43">
        <f t="shared" si="52"/>
        <v>0.20519999999999375</v>
      </c>
      <c r="H1706" s="77">
        <f t="shared" si="53"/>
        <v>15.237591173000823</v>
      </c>
    </row>
    <row r="1707" spans="7:8" ht="12.75">
      <c r="G1707" s="43">
        <f t="shared" si="52"/>
        <v>0.20529999999999374</v>
      </c>
      <c r="H1707" s="77">
        <f t="shared" si="53"/>
        <v>15.255771441984677</v>
      </c>
    </row>
    <row r="1708" spans="7:8" ht="12.75">
      <c r="G1708" s="43">
        <f t="shared" si="52"/>
        <v>0.20539999999999373</v>
      </c>
      <c r="H1708" s="77">
        <f t="shared" si="53"/>
        <v>15.273957591374085</v>
      </c>
    </row>
    <row r="1709" spans="7:8" ht="12.75">
      <c r="G1709" s="43">
        <f t="shared" si="52"/>
        <v>0.20549999999999372</v>
      </c>
      <c r="H1709" s="77">
        <f t="shared" si="53"/>
        <v>15.292149614437164</v>
      </c>
    </row>
    <row r="1710" spans="7:8" ht="12.75">
      <c r="G1710" s="43">
        <f t="shared" si="52"/>
        <v>0.2055999999999937</v>
      </c>
      <c r="H1710" s="77">
        <f t="shared" si="53"/>
        <v>15.310347504450874</v>
      </c>
    </row>
    <row r="1711" spans="7:8" ht="12.75">
      <c r="G1711" s="43">
        <f t="shared" si="52"/>
        <v>0.2056999999999937</v>
      </c>
      <c r="H1711" s="77">
        <f t="shared" si="53"/>
        <v>15.328551254700642</v>
      </c>
    </row>
    <row r="1712" spans="7:8" ht="12.75">
      <c r="G1712" s="43">
        <f t="shared" si="52"/>
        <v>0.20579999999999368</v>
      </c>
      <c r="H1712" s="77">
        <f t="shared" si="53"/>
        <v>15.346760858482128</v>
      </c>
    </row>
    <row r="1713" spans="7:8" ht="12.75">
      <c r="G1713" s="43">
        <f t="shared" si="52"/>
        <v>0.20589999999999367</v>
      </c>
      <c r="H1713" s="77">
        <f t="shared" si="53"/>
        <v>15.364976309098665</v>
      </c>
    </row>
    <row r="1714" spans="7:8" ht="12.75">
      <c r="G1714" s="43">
        <f t="shared" si="52"/>
        <v>0.20599999999999366</v>
      </c>
      <c r="H1714" s="77">
        <f t="shared" si="53"/>
        <v>15.383197599863422</v>
      </c>
    </row>
    <row r="1715" spans="7:8" ht="12.75">
      <c r="G1715" s="43">
        <f t="shared" si="52"/>
        <v>0.20609999999999365</v>
      </c>
      <c r="H1715" s="77">
        <f t="shared" si="53"/>
        <v>15.40142472409832</v>
      </c>
    </row>
    <row r="1716" spans="7:8" ht="12.75">
      <c r="G1716" s="43">
        <f t="shared" si="52"/>
        <v>0.20619999999999364</v>
      </c>
      <c r="H1716" s="77">
        <f t="shared" si="53"/>
        <v>15.419657675134033</v>
      </c>
    </row>
    <row r="1717" spans="7:8" ht="12.75">
      <c r="G1717" s="43">
        <f t="shared" si="52"/>
        <v>0.20629999999999363</v>
      </c>
      <c r="H1717" s="77">
        <f t="shared" si="53"/>
        <v>15.437896446310049</v>
      </c>
    </row>
    <row r="1718" spans="7:8" ht="12.75">
      <c r="G1718" s="43">
        <f t="shared" si="52"/>
        <v>0.20639999999999362</v>
      </c>
      <c r="H1718" s="77">
        <f t="shared" si="53"/>
        <v>15.45614103097563</v>
      </c>
    </row>
    <row r="1719" spans="7:8" ht="12.75">
      <c r="G1719" s="43">
        <f t="shared" si="52"/>
        <v>0.2064999999999936</v>
      </c>
      <c r="H1719" s="77">
        <f t="shared" si="53"/>
        <v>15.474391422488566</v>
      </c>
    </row>
    <row r="1720" spans="7:8" ht="12.75">
      <c r="G1720" s="43">
        <f aca="true" t="shared" si="54" ref="G1720:G1754">G1719+0.0001</f>
        <v>0.2065999999999936</v>
      </c>
      <c r="H1720" s="77">
        <f t="shared" si="53"/>
        <v>15.492647614214548</v>
      </c>
    </row>
    <row r="1721" spans="7:8" ht="12.75">
      <c r="G1721" s="43">
        <f t="shared" si="54"/>
        <v>0.20669999999999358</v>
      </c>
      <c r="H1721" s="77">
        <f t="shared" si="53"/>
        <v>15.510909599529612</v>
      </c>
    </row>
    <row r="1722" spans="7:8" ht="12.75">
      <c r="G1722" s="43">
        <f t="shared" si="54"/>
        <v>0.20679999999999357</v>
      </c>
      <c r="H1722" s="77">
        <f t="shared" si="53"/>
        <v>15.52917737181832</v>
      </c>
    </row>
    <row r="1723" spans="7:8" ht="12.75">
      <c r="G1723" s="43">
        <f t="shared" si="54"/>
        <v>0.20689999999999356</v>
      </c>
      <c r="H1723" s="77">
        <f t="shared" si="53"/>
        <v>15.547450924473196</v>
      </c>
    </row>
    <row r="1724" spans="7:8" ht="12.75">
      <c r="G1724" s="43">
        <f t="shared" si="54"/>
        <v>0.20699999999999355</v>
      </c>
      <c r="H1724" s="77">
        <f t="shared" si="53"/>
        <v>15.56573025089682</v>
      </c>
    </row>
    <row r="1725" spans="7:8" ht="12.75">
      <c r="G1725" s="43">
        <f t="shared" si="54"/>
        <v>0.20709999999999354</v>
      </c>
      <c r="H1725" s="77">
        <f t="shared" si="53"/>
        <v>15.58401534449979</v>
      </c>
    </row>
    <row r="1726" spans="7:8" ht="12.75">
      <c r="G1726" s="43">
        <f t="shared" si="54"/>
        <v>0.20719999999999353</v>
      </c>
      <c r="H1726" s="77">
        <f t="shared" si="53"/>
        <v>15.602306198702195</v>
      </c>
    </row>
    <row r="1727" spans="7:8" ht="12.75">
      <c r="G1727" s="43">
        <f t="shared" si="54"/>
        <v>0.20729999999999352</v>
      </c>
      <c r="H1727" s="77">
        <f t="shared" si="53"/>
        <v>15.620602806932425</v>
      </c>
    </row>
    <row r="1728" spans="7:8" ht="12.75">
      <c r="G1728" s="43">
        <f t="shared" si="54"/>
        <v>0.2073999999999935</v>
      </c>
      <c r="H1728" s="77">
        <f t="shared" si="53"/>
        <v>15.638905162627623</v>
      </c>
    </row>
    <row r="1729" spans="7:8" ht="12.75">
      <c r="G1729" s="43">
        <f t="shared" si="54"/>
        <v>0.2074999999999935</v>
      </c>
      <c r="H1729" s="77">
        <f t="shared" si="53"/>
        <v>15.657213259234652</v>
      </c>
    </row>
    <row r="1730" spans="7:8" ht="12.75">
      <c r="G1730" s="43">
        <f t="shared" si="54"/>
        <v>0.20759999999999348</v>
      </c>
      <c r="H1730" s="77">
        <f t="shared" si="53"/>
        <v>15.675527090207595</v>
      </c>
    </row>
    <row r="1731" spans="7:8" ht="12.75">
      <c r="G1731" s="43">
        <f t="shared" si="54"/>
        <v>0.20769999999999347</v>
      </c>
      <c r="H1731" s="77">
        <f t="shared" si="53"/>
        <v>15.693846649011334</v>
      </c>
    </row>
    <row r="1732" spans="7:8" ht="12.75">
      <c r="G1732" s="43">
        <f t="shared" si="54"/>
        <v>0.20779999999999346</v>
      </c>
      <c r="H1732" s="77">
        <f t="shared" si="53"/>
        <v>15.712171929117005</v>
      </c>
    </row>
    <row r="1733" spans="7:8" ht="12.75">
      <c r="G1733" s="43">
        <f t="shared" si="54"/>
        <v>0.20789999999999345</v>
      </c>
      <c r="H1733" s="77">
        <f t="shared" si="53"/>
        <v>15.73050292400751</v>
      </c>
    </row>
    <row r="1734" spans="7:8" ht="12.75">
      <c r="G1734" s="43">
        <f t="shared" si="54"/>
        <v>0.20799999999999344</v>
      </c>
      <c r="H1734" s="77">
        <f aca="true" t="shared" si="55" ref="H1734:H1754">BlackScholesCall($C$7,$C$8,$C$9,$C$10,G1734)</f>
        <v>15.74883962717172</v>
      </c>
    </row>
    <row r="1735" spans="7:8" ht="12.75">
      <c r="G1735" s="43">
        <f t="shared" si="54"/>
        <v>0.20809999999999343</v>
      </c>
      <c r="H1735" s="77">
        <f t="shared" si="55"/>
        <v>15.767182032108849</v>
      </c>
    </row>
    <row r="1736" spans="7:8" ht="12.75">
      <c r="G1736" s="43">
        <f t="shared" si="54"/>
        <v>0.20819999999999342</v>
      </c>
      <c r="H1736" s="77">
        <f t="shared" si="55"/>
        <v>15.785530132326073</v>
      </c>
    </row>
    <row r="1737" spans="7:8" ht="12.75">
      <c r="G1737" s="43">
        <f t="shared" si="54"/>
        <v>0.2082999999999934</v>
      </c>
      <c r="H1737" s="77">
        <f t="shared" si="55"/>
        <v>15.803883921339661</v>
      </c>
    </row>
    <row r="1738" spans="7:8" ht="12.75">
      <c r="G1738" s="43">
        <f t="shared" si="54"/>
        <v>0.2083999999999934</v>
      </c>
      <c r="H1738" s="77">
        <f t="shared" si="55"/>
        <v>15.822243392674523</v>
      </c>
    </row>
    <row r="1739" spans="7:8" ht="12.75">
      <c r="G1739" s="43">
        <f t="shared" si="54"/>
        <v>0.20849999999999339</v>
      </c>
      <c r="H1739" s="77">
        <f t="shared" si="55"/>
        <v>15.840608539864775</v>
      </c>
    </row>
    <row r="1740" spans="7:8" ht="12.75">
      <c r="G1740" s="43">
        <f t="shared" si="54"/>
        <v>0.20859999999999337</v>
      </c>
      <c r="H1740" s="77">
        <f t="shared" si="55"/>
        <v>15.858979356451755</v>
      </c>
    </row>
    <row r="1741" spans="7:8" ht="12.75">
      <c r="G1741" s="43">
        <f t="shared" si="54"/>
        <v>0.20869999999999336</v>
      </c>
      <c r="H1741" s="77">
        <f t="shared" si="55"/>
        <v>15.877355835987089</v>
      </c>
    </row>
    <row r="1742" spans="7:8" ht="12.75">
      <c r="G1742" s="43">
        <f t="shared" si="54"/>
        <v>0.20879999999999335</v>
      </c>
      <c r="H1742" s="77">
        <f t="shared" si="55"/>
        <v>15.895737972029622</v>
      </c>
    </row>
    <row r="1743" spans="7:8" ht="12.75">
      <c r="G1743" s="43">
        <f t="shared" si="54"/>
        <v>0.20889999999999334</v>
      </c>
      <c r="H1743" s="77">
        <f t="shared" si="55"/>
        <v>15.914125758148316</v>
      </c>
    </row>
    <row r="1744" spans="7:8" ht="12.75">
      <c r="G1744" s="43">
        <f t="shared" si="54"/>
        <v>0.20899999999999333</v>
      </c>
      <c r="H1744" s="77">
        <f t="shared" si="55"/>
        <v>15.932519187919468</v>
      </c>
    </row>
    <row r="1745" spans="7:8" ht="12.75">
      <c r="G1745" s="43">
        <f t="shared" si="54"/>
        <v>0.20909999999999332</v>
      </c>
      <c r="H1745" s="77">
        <f t="shared" si="55"/>
        <v>15.950918254928581</v>
      </c>
    </row>
    <row r="1746" spans="7:8" ht="12.75">
      <c r="G1746" s="43">
        <f t="shared" si="54"/>
        <v>0.2091999999999933</v>
      </c>
      <c r="H1746" s="77">
        <f t="shared" si="55"/>
        <v>15.96932295276946</v>
      </c>
    </row>
    <row r="1747" spans="7:8" ht="12.75">
      <c r="G1747" s="43">
        <f t="shared" si="54"/>
        <v>0.2092999999999933</v>
      </c>
      <c r="H1747" s="77">
        <f t="shared" si="55"/>
        <v>15.987733275045343</v>
      </c>
    </row>
    <row r="1748" spans="7:8" ht="12.75">
      <c r="G1748" s="43">
        <f t="shared" si="54"/>
        <v>0.20939999999999329</v>
      </c>
      <c r="H1748" s="77">
        <f t="shared" si="55"/>
        <v>16.00614921536703</v>
      </c>
    </row>
    <row r="1749" spans="7:8" ht="12.75">
      <c r="G1749" s="43">
        <f t="shared" si="54"/>
        <v>0.20949999999999327</v>
      </c>
      <c r="H1749" s="77">
        <f t="shared" si="55"/>
        <v>16.024570767354078</v>
      </c>
    </row>
    <row r="1750" spans="7:8" ht="12.75">
      <c r="G1750" s="43">
        <f t="shared" si="54"/>
        <v>0.20959999999999326</v>
      </c>
      <c r="H1750" s="77">
        <f t="shared" si="55"/>
        <v>16.04299792463536</v>
      </c>
    </row>
    <row r="1751" spans="7:8" ht="12.75">
      <c r="G1751" s="43">
        <f t="shared" si="54"/>
        <v>0.20969999999999325</v>
      </c>
      <c r="H1751" s="77">
        <f t="shared" si="55"/>
        <v>16.06143068084714</v>
      </c>
    </row>
    <row r="1752" spans="7:8" ht="12.75">
      <c r="G1752" s="43">
        <f t="shared" si="54"/>
        <v>0.20979999999999324</v>
      </c>
      <c r="H1752" s="77">
        <f t="shared" si="55"/>
        <v>16.07986902963455</v>
      </c>
    </row>
    <row r="1753" spans="7:8" ht="12.75">
      <c r="G1753" s="43">
        <f t="shared" si="54"/>
        <v>0.20989999999999323</v>
      </c>
      <c r="H1753" s="77">
        <f t="shared" si="55"/>
        <v>16.098312964652678</v>
      </c>
    </row>
    <row r="1754" spans="7:8" ht="13.5" thickBot="1">
      <c r="G1754" s="44">
        <f t="shared" si="54"/>
        <v>0.20999999999999322</v>
      </c>
      <c r="H1754" s="79">
        <f t="shared" si="55"/>
        <v>16.11676247956308</v>
      </c>
    </row>
    <row r="1755" spans="7:8" ht="12.75">
      <c r="G1755" s="38"/>
      <c r="H1755" s="39"/>
    </row>
    <row r="1756" spans="7:8" ht="12.75">
      <c r="G1756" s="38"/>
      <c r="H1756" s="39"/>
    </row>
    <row r="1757" spans="7:8" ht="12.75">
      <c r="G1757" s="38"/>
      <c r="H1757" s="39"/>
    </row>
    <row r="1758" spans="7:8" ht="12.75">
      <c r="G1758" s="38"/>
      <c r="H1758" s="39"/>
    </row>
    <row r="1759" spans="7:8" ht="12.75">
      <c r="G1759" s="38"/>
      <c r="H1759" s="39"/>
    </row>
    <row r="1760" spans="7:8" ht="12.75">
      <c r="G1760" s="38"/>
      <c r="H1760" s="39"/>
    </row>
    <row r="1761" spans="7:8" ht="12.75">
      <c r="G1761" s="38"/>
      <c r="H1761" s="39"/>
    </row>
    <row r="1762" spans="7:8" ht="12.75">
      <c r="G1762" s="38"/>
      <c r="H1762" s="39"/>
    </row>
    <row r="1763" spans="7:8" ht="12.75">
      <c r="G1763" s="38"/>
      <c r="H1763" s="39"/>
    </row>
    <row r="1764" spans="7:8" ht="12.75">
      <c r="G1764" s="38"/>
      <c r="H1764" s="39"/>
    </row>
    <row r="1765" spans="7:8" ht="12.75">
      <c r="G1765" s="38"/>
      <c r="H1765" s="39"/>
    </row>
    <row r="1766" spans="7:8" ht="12.75">
      <c r="G1766" s="38"/>
      <c r="H1766" s="39"/>
    </row>
    <row r="1767" spans="7:8" ht="12.75">
      <c r="G1767" s="38"/>
      <c r="H1767" s="39"/>
    </row>
    <row r="1768" spans="7:8" ht="12.75">
      <c r="G1768" s="38"/>
      <c r="H1768" s="39"/>
    </row>
    <row r="1769" spans="7:8" ht="12.75">
      <c r="G1769" s="38"/>
      <c r="H1769" s="39"/>
    </row>
    <row r="1770" spans="7:8" ht="12.75">
      <c r="G1770" s="38"/>
      <c r="H1770" s="39"/>
    </row>
    <row r="1771" spans="7:8" ht="12.75">
      <c r="G1771" s="38"/>
      <c r="H1771" s="39"/>
    </row>
    <row r="1772" spans="7:8" ht="12.75">
      <c r="G1772" s="38"/>
      <c r="H1772" s="39"/>
    </row>
    <row r="1773" spans="7:8" ht="12.75">
      <c r="G1773" s="38"/>
      <c r="H1773" s="39"/>
    </row>
    <row r="1774" spans="7:8" ht="12.75">
      <c r="G1774" s="38"/>
      <c r="H1774" s="39"/>
    </row>
    <row r="1775" spans="7:8" ht="12.75">
      <c r="G1775" s="38"/>
      <c r="H1775" s="39"/>
    </row>
    <row r="1776" spans="7:8" ht="12.75">
      <c r="G1776" s="38"/>
      <c r="H1776" s="39"/>
    </row>
    <row r="1777" spans="7:8" ht="12.75">
      <c r="G1777" s="38"/>
      <c r="H1777" s="39"/>
    </row>
    <row r="1778" spans="7:8" ht="12.75">
      <c r="G1778" s="38"/>
      <c r="H1778" s="39"/>
    </row>
    <row r="1779" spans="7:8" ht="12.75">
      <c r="G1779" s="38"/>
      <c r="H1779" s="39"/>
    </row>
    <row r="1780" spans="7:8" ht="12.75">
      <c r="G1780" s="38"/>
      <c r="H1780" s="39"/>
    </row>
    <row r="1781" spans="7:8" ht="12.75">
      <c r="G1781" s="38"/>
      <c r="H1781" s="39"/>
    </row>
    <row r="1782" spans="7:8" ht="12.75">
      <c r="G1782" s="38"/>
      <c r="H1782" s="39"/>
    </row>
    <row r="1783" spans="7:8" ht="12.75">
      <c r="G1783" s="38"/>
      <c r="H1783" s="39"/>
    </row>
    <row r="1784" spans="7:8" ht="12.75">
      <c r="G1784" s="38"/>
      <c r="H1784" s="39"/>
    </row>
    <row r="1785" spans="7:8" ht="12.75">
      <c r="G1785" s="38"/>
      <c r="H1785" s="39"/>
    </row>
    <row r="1786" spans="7:8" ht="12.75">
      <c r="G1786" s="38"/>
      <c r="H1786" s="39"/>
    </row>
    <row r="1787" spans="7:8" ht="12.75">
      <c r="G1787" s="38"/>
      <c r="H1787" s="39"/>
    </row>
    <row r="1788" spans="7:8" ht="12.75">
      <c r="G1788" s="38"/>
      <c r="H1788" s="39"/>
    </row>
    <row r="1789" spans="7:8" ht="12.75">
      <c r="G1789" s="38"/>
      <c r="H1789" s="39"/>
    </row>
    <row r="1790" spans="7:8" ht="12.75">
      <c r="G1790" s="38"/>
      <c r="H1790" s="39"/>
    </row>
    <row r="1791" spans="7:8" ht="12.75">
      <c r="G1791" s="38"/>
      <c r="H1791" s="39"/>
    </row>
    <row r="1792" spans="7:8" ht="12.75">
      <c r="G1792" s="38"/>
      <c r="H1792" s="39"/>
    </row>
    <row r="1793" spans="7:8" ht="12.75">
      <c r="G1793" s="38"/>
      <c r="H1793" s="39"/>
    </row>
    <row r="1794" spans="7:8" ht="12.75">
      <c r="G1794" s="38"/>
      <c r="H1794" s="39"/>
    </row>
    <row r="1795" spans="7:8" ht="12.75">
      <c r="G1795" s="38"/>
      <c r="H1795" s="39"/>
    </row>
    <row r="1796" spans="7:8" ht="12.75">
      <c r="G1796" s="38"/>
      <c r="H1796" s="39"/>
    </row>
    <row r="1797" spans="7:8" ht="12.75">
      <c r="G1797" s="38"/>
      <c r="H1797" s="39"/>
    </row>
    <row r="1798" spans="7:8" ht="12.75">
      <c r="G1798" s="38"/>
      <c r="H1798" s="39"/>
    </row>
    <row r="1799" spans="7:8" ht="12.75">
      <c r="G1799" s="38"/>
      <c r="H1799" s="39"/>
    </row>
    <row r="1800" spans="7:8" ht="12.75">
      <c r="G1800" s="38"/>
      <c r="H1800" s="39"/>
    </row>
    <row r="1801" spans="7:8" ht="12.75">
      <c r="G1801" s="38"/>
      <c r="H1801" s="39"/>
    </row>
    <row r="1802" spans="7:8" ht="12.75">
      <c r="G1802" s="38"/>
      <c r="H1802" s="39"/>
    </row>
    <row r="1803" spans="7:8" ht="12.75">
      <c r="G1803" s="38"/>
      <c r="H1803" s="39"/>
    </row>
    <row r="1804" spans="7:8" ht="12.75">
      <c r="G1804" s="38"/>
      <c r="H1804" s="39"/>
    </row>
    <row r="1805" spans="7:8" ht="12.75">
      <c r="G1805" s="38"/>
      <c r="H1805" s="39"/>
    </row>
    <row r="1806" spans="7:8" ht="12.75">
      <c r="G1806" s="38"/>
      <c r="H1806" s="39"/>
    </row>
    <row r="1807" spans="7:8" ht="12.75">
      <c r="G1807" s="38"/>
      <c r="H1807" s="39"/>
    </row>
    <row r="1808" spans="7:8" ht="12.75">
      <c r="G1808" s="38"/>
      <c r="H1808" s="39"/>
    </row>
    <row r="1809" spans="7:8" ht="12.75">
      <c r="G1809" s="38"/>
      <c r="H1809" s="39"/>
    </row>
    <row r="1810" spans="7:8" ht="12.75">
      <c r="G1810" s="38"/>
      <c r="H1810" s="39"/>
    </row>
    <row r="1811" spans="7:8" ht="12.75">
      <c r="G1811" s="38"/>
      <c r="H1811" s="39"/>
    </row>
    <row r="1812" spans="7:8" ht="12.75">
      <c r="G1812" s="38"/>
      <c r="H1812" s="39"/>
    </row>
    <row r="1813" spans="7:8" ht="12.75">
      <c r="G1813" s="38"/>
      <c r="H1813" s="39"/>
    </row>
    <row r="1814" spans="7:8" ht="12.75">
      <c r="G1814" s="38"/>
      <c r="H1814" s="39"/>
    </row>
    <row r="1815" spans="7:8" ht="12.75">
      <c r="G1815" s="38"/>
      <c r="H1815" s="39"/>
    </row>
    <row r="1816" spans="7:8" ht="12.75">
      <c r="G1816" s="38"/>
      <c r="H1816" s="39"/>
    </row>
    <row r="1817" spans="7:8" ht="12.75">
      <c r="G1817" s="38"/>
      <c r="H1817" s="39"/>
    </row>
    <row r="1818" spans="7:8" ht="12.75">
      <c r="G1818" s="38"/>
      <c r="H1818" s="39"/>
    </row>
    <row r="1819" spans="7:8" ht="12.75">
      <c r="G1819" s="38"/>
      <c r="H1819" s="39"/>
    </row>
    <row r="1820" spans="7:8" ht="12.75">
      <c r="G1820" s="38"/>
      <c r="H1820" s="39"/>
    </row>
    <row r="1821" spans="7:8" ht="12.75">
      <c r="G1821" s="38"/>
      <c r="H1821" s="39"/>
    </row>
    <row r="1822" spans="7:8" ht="12.75">
      <c r="G1822" s="38"/>
      <c r="H1822" s="39"/>
    </row>
    <row r="1823" spans="7:8" ht="12.75">
      <c r="G1823" s="38"/>
      <c r="H1823" s="39"/>
    </row>
    <row r="1824" spans="7:8" ht="12.75">
      <c r="G1824" s="38"/>
      <c r="H1824" s="39"/>
    </row>
    <row r="1825" spans="7:8" ht="12.75">
      <c r="G1825" s="38"/>
      <c r="H1825" s="39"/>
    </row>
    <row r="1826" spans="7:8" ht="12.75">
      <c r="G1826" s="38"/>
      <c r="H1826" s="39"/>
    </row>
    <row r="1827" spans="7:8" ht="12.75">
      <c r="G1827" s="38"/>
      <c r="H1827" s="39"/>
    </row>
    <row r="1828" spans="7:8" ht="12.75">
      <c r="G1828" s="38"/>
      <c r="H1828" s="39"/>
    </row>
    <row r="1829" spans="7:8" ht="12.75">
      <c r="G1829" s="38"/>
      <c r="H1829" s="39"/>
    </row>
    <row r="1830" spans="7:8" ht="12.75">
      <c r="G1830" s="38"/>
      <c r="H1830" s="39"/>
    </row>
    <row r="1831" spans="7:8" ht="12.75">
      <c r="G1831" s="38"/>
      <c r="H1831" s="39"/>
    </row>
    <row r="1832" spans="7:8" ht="12.75">
      <c r="G1832" s="38"/>
      <c r="H1832" s="39"/>
    </row>
    <row r="1833" spans="7:8" ht="12.75">
      <c r="G1833" s="38"/>
      <c r="H1833" s="39"/>
    </row>
    <row r="1834" spans="7:8" ht="12.75">
      <c r="G1834" s="38"/>
      <c r="H1834" s="39"/>
    </row>
    <row r="1835" spans="7:8" ht="12.75">
      <c r="G1835" s="38"/>
      <c r="H1835" s="39"/>
    </row>
    <row r="1836" spans="7:8" ht="12.75">
      <c r="G1836" s="38"/>
      <c r="H1836" s="39"/>
    </row>
    <row r="1837" spans="7:8" ht="12.75">
      <c r="G1837" s="38"/>
      <c r="H1837" s="39"/>
    </row>
    <row r="1838" spans="7:8" ht="12.75">
      <c r="G1838" s="38"/>
      <c r="H1838" s="39"/>
    </row>
    <row r="1839" spans="7:8" ht="12.75">
      <c r="G1839" s="38"/>
      <c r="H1839" s="39"/>
    </row>
    <row r="1840" spans="7:8" ht="12.75">
      <c r="G1840" s="38"/>
      <c r="H1840" s="39"/>
    </row>
    <row r="1841" spans="7:8" ht="12.75">
      <c r="G1841" s="38"/>
      <c r="H1841" s="39"/>
    </row>
    <row r="1842" spans="7:8" ht="12.75">
      <c r="G1842" s="38"/>
      <c r="H1842" s="39"/>
    </row>
    <row r="1843" spans="7:8" ht="12.75">
      <c r="G1843" s="38"/>
      <c r="H1843" s="39"/>
    </row>
    <row r="1844" spans="7:8" ht="12.75">
      <c r="G1844" s="38"/>
      <c r="H1844" s="39"/>
    </row>
    <row r="1845" spans="7:8" ht="12.75">
      <c r="G1845" s="38"/>
      <c r="H1845" s="39"/>
    </row>
    <row r="1846" spans="7:8" ht="12.75">
      <c r="G1846" s="38"/>
      <c r="H1846" s="39"/>
    </row>
    <row r="1847" spans="7:8" ht="12.75">
      <c r="G1847" s="38"/>
      <c r="H1847" s="39"/>
    </row>
    <row r="1848" spans="7:8" ht="12.75">
      <c r="G1848" s="38"/>
      <c r="H1848" s="39"/>
    </row>
    <row r="1849" spans="7:8" ht="12.75">
      <c r="G1849" s="38"/>
      <c r="H1849" s="39"/>
    </row>
    <row r="1850" spans="7:8" ht="12.75">
      <c r="G1850" s="38"/>
      <c r="H1850" s="39"/>
    </row>
    <row r="1851" spans="7:8" ht="12.75">
      <c r="G1851" s="38"/>
      <c r="H1851" s="39"/>
    </row>
    <row r="1852" spans="7:8" ht="12.75">
      <c r="G1852" s="38"/>
      <c r="H1852" s="39"/>
    </row>
    <row r="1853" spans="7:8" ht="12.75">
      <c r="G1853" s="38"/>
      <c r="H1853" s="39"/>
    </row>
    <row r="1854" spans="7:8" ht="12.75">
      <c r="G1854" s="38"/>
      <c r="H1854" s="39"/>
    </row>
    <row r="1855" spans="7:8" ht="12.75">
      <c r="G1855" s="38"/>
      <c r="H1855" s="39"/>
    </row>
    <row r="1856" spans="7:8" ht="12.75">
      <c r="G1856" s="38"/>
      <c r="H1856" s="39"/>
    </row>
    <row r="1857" spans="7:8" ht="12.75">
      <c r="G1857" s="38"/>
      <c r="H1857" s="39"/>
    </row>
    <row r="1858" spans="7:8" ht="12.75">
      <c r="G1858" s="38"/>
      <c r="H1858" s="39"/>
    </row>
    <row r="1859" spans="7:8" ht="12.75">
      <c r="G1859" s="38"/>
      <c r="H1859" s="39"/>
    </row>
    <row r="1860" spans="7:8" ht="12.75">
      <c r="G1860" s="38"/>
      <c r="H1860" s="39"/>
    </row>
    <row r="1861" spans="7:8" ht="12.75">
      <c r="G1861" s="38"/>
      <c r="H1861" s="39"/>
    </row>
    <row r="1862" spans="7:8" ht="12.75">
      <c r="G1862" s="38"/>
      <c r="H1862" s="39"/>
    </row>
    <row r="1863" spans="7:8" ht="12.75">
      <c r="G1863" s="38"/>
      <c r="H1863" s="39"/>
    </row>
    <row r="1864" spans="7:8" ht="12.75">
      <c r="G1864" s="38"/>
      <c r="H1864" s="39"/>
    </row>
    <row r="1865" spans="7:8" ht="12.75">
      <c r="G1865" s="38"/>
      <c r="H1865" s="39"/>
    </row>
    <row r="1866" spans="7:8" ht="12.75">
      <c r="G1866" s="38"/>
      <c r="H1866" s="39"/>
    </row>
    <row r="1867" spans="7:8" ht="12.75">
      <c r="G1867" s="38"/>
      <c r="H1867" s="39"/>
    </row>
    <row r="1868" spans="7:8" ht="12.75">
      <c r="G1868" s="38"/>
      <c r="H1868" s="39"/>
    </row>
    <row r="1869" spans="7:8" ht="12.75">
      <c r="G1869" s="38"/>
      <c r="H1869" s="39"/>
    </row>
    <row r="1870" spans="7:8" ht="12.75">
      <c r="G1870" s="38"/>
      <c r="H1870" s="39"/>
    </row>
    <row r="1871" spans="7:8" ht="12.75">
      <c r="G1871" s="38"/>
      <c r="H1871" s="39"/>
    </row>
    <row r="1872" spans="7:8" ht="12.75">
      <c r="G1872" s="38"/>
      <c r="H1872" s="39"/>
    </row>
    <row r="1873" spans="7:8" ht="12.75">
      <c r="G1873" s="38"/>
      <c r="H1873" s="39"/>
    </row>
    <row r="1874" spans="7:8" ht="12.75">
      <c r="G1874" s="38"/>
      <c r="H1874" s="39"/>
    </row>
    <row r="1875" spans="7:8" ht="12.75">
      <c r="G1875" s="38"/>
      <c r="H1875" s="39"/>
    </row>
    <row r="1876" spans="7:8" ht="12.75">
      <c r="G1876" s="38"/>
      <c r="H1876" s="39"/>
    </row>
    <row r="1877" spans="7:8" ht="12.75">
      <c r="G1877" s="38"/>
      <c r="H1877" s="39"/>
    </row>
    <row r="1878" spans="7:8" ht="12.75">
      <c r="G1878" s="38"/>
      <c r="H1878" s="39"/>
    </row>
    <row r="1879" spans="7:8" ht="12.75">
      <c r="G1879" s="38"/>
      <c r="H1879" s="39"/>
    </row>
    <row r="1880" spans="7:8" ht="12.75">
      <c r="G1880" s="38"/>
      <c r="H1880" s="39"/>
    </row>
    <row r="1881" spans="7:8" ht="12.75">
      <c r="G1881" s="38"/>
      <c r="H1881" s="39"/>
    </row>
    <row r="1882" spans="7:8" ht="12.75">
      <c r="G1882" s="38"/>
      <c r="H1882" s="39"/>
    </row>
    <row r="1883" spans="7:8" ht="12.75">
      <c r="G1883" s="38"/>
      <c r="H1883" s="39"/>
    </row>
    <row r="1884" spans="7:8" ht="12.75">
      <c r="G1884" s="38"/>
      <c r="H1884" s="39"/>
    </row>
    <row r="1885" spans="7:8" ht="12.75">
      <c r="G1885" s="38"/>
      <c r="H1885" s="39"/>
    </row>
    <row r="1886" spans="7:8" ht="12.75">
      <c r="G1886" s="38"/>
      <c r="H1886" s="39"/>
    </row>
    <row r="1887" spans="7:8" ht="12.75">
      <c r="G1887" s="38"/>
      <c r="H1887" s="39"/>
    </row>
    <row r="1888" spans="7:8" ht="12.75">
      <c r="G1888" s="38"/>
      <c r="H1888" s="39"/>
    </row>
    <row r="1889" spans="7:8" ht="12.75">
      <c r="G1889" s="38"/>
      <c r="H1889" s="39"/>
    </row>
    <row r="1890" spans="7:8" ht="12.75">
      <c r="G1890" s="38"/>
      <c r="H1890" s="39"/>
    </row>
    <row r="1891" spans="7:8" ht="12.75">
      <c r="G1891" s="38"/>
      <c r="H1891" s="39"/>
    </row>
    <row r="1892" spans="7:8" ht="12.75">
      <c r="G1892" s="38"/>
      <c r="H1892" s="39"/>
    </row>
    <row r="1893" spans="7:8" ht="12.75">
      <c r="G1893" s="38"/>
      <c r="H1893" s="39"/>
    </row>
    <row r="1894" spans="7:8" ht="12.75">
      <c r="G1894" s="38"/>
      <c r="H1894" s="39"/>
    </row>
    <row r="1895" spans="7:8" ht="12.75">
      <c r="G1895" s="38"/>
      <c r="H1895" s="39"/>
    </row>
    <row r="1896" spans="7:8" ht="12.75">
      <c r="G1896" s="38"/>
      <c r="H1896" s="39"/>
    </row>
  </sheetData>
  <sheetProtection/>
  <mergeCells count="3">
    <mergeCell ref="G2:H2"/>
    <mergeCell ref="C4:E4"/>
    <mergeCell ref="B5:B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</cp:lastModifiedBy>
  <dcterms:created xsi:type="dcterms:W3CDTF">2007-10-03T22:37:44Z</dcterms:created>
  <dcterms:modified xsi:type="dcterms:W3CDTF">2008-08-11T06:23:24Z</dcterms:modified>
  <cp:category/>
  <cp:version/>
  <cp:contentType/>
  <cp:contentStatus/>
</cp:coreProperties>
</file>